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000" windowHeight="9705" tabRatio="748" activeTab="0"/>
  </bookViews>
  <sheets>
    <sheet name="Danni" sheetId="1" r:id="rId1"/>
    <sheet name="1" sheetId="2" r:id="rId2"/>
    <sheet name="2" sheetId="3" r:id="rId3"/>
    <sheet name="3" sheetId="4" r:id="rId4"/>
    <sheet name="4" sheetId="5" r:id="rId5"/>
    <sheet name="5" sheetId="6" r:id="rId6"/>
    <sheet name="8" sheetId="7" r:id="rId7"/>
    <sheet name="14" sheetId="8" r:id="rId8"/>
  </sheets>
  <definedNames>
    <definedName name="_xlnm.Print_Area" localSheetId="1">'1'!$A$1:$G$92</definedName>
    <definedName name="_xlnm.Print_Area" localSheetId="2">'2'!$A$1:$H$102</definedName>
    <definedName name="_xlnm.Print_Area" localSheetId="3">'3'!$A$1:$H$54</definedName>
    <definedName name="_xlnm.Print_Area" localSheetId="4">'4'!$A$1:$Q$55</definedName>
    <definedName name="_xlnm.Print_Area" localSheetId="5">'5'!$A$1:$H$33</definedName>
    <definedName name="_xlnm.Print_Area" localSheetId="6">'8'!$A$1:$I$69</definedName>
    <definedName name="_xlnm.Print_Area" localSheetId="0">'Danni'!$A$1:$I$28</definedName>
    <definedName name="_xlnm.Print_Titles" localSheetId="2">'2'!$6:$6</definedName>
  </definedNames>
  <calcPr fullCalcOnLoad="1"/>
</workbook>
</file>

<file path=xl/comments1.xml><?xml version="1.0" encoding="utf-8"?>
<comments xmlns="http://schemas.openxmlformats.org/spreadsheetml/2006/main">
  <authors>
    <author>EStoycheva</author>
  </authors>
  <commentList>
    <comment ref="H3" authorId="0">
      <text>
        <r>
          <rPr>
            <b/>
            <sz val="8"/>
            <rFont val="Tahoma"/>
            <family val="2"/>
          </rPr>
          <t>EStoycheva:</t>
        </r>
        <r>
          <rPr>
            <sz val="8"/>
            <rFont val="Tahoma"/>
            <family val="2"/>
          </rPr>
          <t xml:space="preserve">
zadylvitelno se popylwa</t>
        </r>
      </text>
    </comment>
  </commentList>
</comments>
</file>

<file path=xl/comments7.xml><?xml version="1.0" encoding="utf-8"?>
<comments xmlns="http://schemas.openxmlformats.org/spreadsheetml/2006/main">
  <authors>
    <author>EStoycheva</author>
  </authors>
  <commentList>
    <comment ref="J8" authorId="0">
      <text>
        <r>
          <rPr>
            <b/>
            <sz val="8"/>
            <rFont val="Tahoma"/>
            <family val="2"/>
          </rPr>
          <t>EStoycheva:</t>
        </r>
        <r>
          <rPr>
            <sz val="8"/>
            <rFont val="Tahoma"/>
            <family val="2"/>
          </rPr>
          <t xml:space="preserve">
сменена е формулта</t>
        </r>
      </text>
    </comment>
    <comment ref="L8" authorId="0">
      <text>
        <r>
          <rPr>
            <b/>
            <sz val="8"/>
            <rFont val="Tahoma"/>
            <family val="2"/>
          </rPr>
          <t>EStoycheva:</t>
        </r>
        <r>
          <rPr>
            <sz val="8"/>
            <rFont val="Tahoma"/>
            <family val="2"/>
          </rPr>
          <t xml:space="preserve">
20% от макс. Брой леглодни за отчетния период</t>
        </r>
      </text>
    </comment>
    <comment ref="K8" authorId="0">
      <text>
        <r>
          <rPr>
            <b/>
            <sz val="8"/>
            <rFont val="Tahoma"/>
            <family val="2"/>
          </rPr>
          <t>EStoycheva:</t>
        </r>
        <r>
          <rPr>
            <sz val="8"/>
            <rFont val="Tahoma"/>
            <family val="2"/>
          </rPr>
          <t xml:space="preserve">
95% от максималния брой леглодни за отчетния период</t>
        </r>
      </text>
    </comment>
  </commentList>
</comments>
</file>

<file path=xl/sharedStrings.xml><?xml version="1.0" encoding="utf-8"?>
<sst xmlns="http://schemas.openxmlformats.org/spreadsheetml/2006/main" count="1046" uniqueCount="770">
  <si>
    <t>А</t>
  </si>
  <si>
    <t>І</t>
  </si>
  <si>
    <t>ІІ</t>
  </si>
  <si>
    <t>ІІІ</t>
  </si>
  <si>
    <t>ІV</t>
  </si>
  <si>
    <t>V</t>
  </si>
  <si>
    <t>Разходи за бъдещи периоди</t>
  </si>
  <si>
    <t>Б</t>
  </si>
  <si>
    <t>Краткотрайни активи</t>
  </si>
  <si>
    <t>Материални запаси</t>
  </si>
  <si>
    <t>Краткосрочни вземания</t>
  </si>
  <si>
    <t>В</t>
  </si>
  <si>
    <t>II</t>
  </si>
  <si>
    <t>I</t>
  </si>
  <si>
    <t>Дългосрочни пасиви</t>
  </si>
  <si>
    <t>Дългосрочни задължения</t>
  </si>
  <si>
    <t>Краткосрочни пасиви</t>
  </si>
  <si>
    <t>Краткосрочни задължения</t>
  </si>
  <si>
    <t>Задължения към персонала</t>
  </si>
  <si>
    <t>Задължения към осигурителни предприятия</t>
  </si>
  <si>
    <t>Приходи за бъдещи периоди и финансирания</t>
  </si>
  <si>
    <t>Разходи по икономически елементи</t>
  </si>
  <si>
    <t>Разходи за материали</t>
  </si>
  <si>
    <t>Разходи за амортизации</t>
  </si>
  <si>
    <t>Разходи за възнаграждения</t>
  </si>
  <si>
    <t>Други разходи</t>
  </si>
  <si>
    <t>Финансови разходи</t>
  </si>
  <si>
    <t>Извънредни разходи</t>
  </si>
  <si>
    <t>Други</t>
  </si>
  <si>
    <t>Финансови приходи</t>
  </si>
  <si>
    <t>Извънредни приходи</t>
  </si>
  <si>
    <t>Горива</t>
  </si>
  <si>
    <t>Дълготрайни активи</t>
  </si>
  <si>
    <t>Рег.ном.</t>
  </si>
  <si>
    <t>По договор с РЗОК</t>
  </si>
  <si>
    <t>Наеми</t>
  </si>
  <si>
    <t>Правителство</t>
  </si>
  <si>
    <t>Разходи за външни услуги</t>
  </si>
  <si>
    <t>Суми с корективен характер</t>
  </si>
  <si>
    <t>Наименование на ЛЗ</t>
  </si>
  <si>
    <t>в т.ч. лекари със специалност</t>
  </si>
  <si>
    <t>Лекари</t>
  </si>
  <si>
    <t>Стоматолози</t>
  </si>
  <si>
    <t>Фармацевти</t>
  </si>
  <si>
    <t>Санитари</t>
  </si>
  <si>
    <t>Висш немедицински персонал</t>
  </si>
  <si>
    <t>Друг персонал</t>
  </si>
  <si>
    <t>от тях лекари</t>
  </si>
  <si>
    <t>Разходи по граждански договори (лева)</t>
  </si>
  <si>
    <t>от тях суми за неизползвани компенсируеми отпуски на персонала</t>
  </si>
  <si>
    <t>от тях суми за обезщетения</t>
  </si>
  <si>
    <t>МЗ</t>
  </si>
  <si>
    <t>Платени услуги граждани</t>
  </si>
  <si>
    <t>СПИСЪК НА ПРИЛОЖЕНИЯТА</t>
  </si>
  <si>
    <t>общини</t>
  </si>
  <si>
    <t>кръв и биопродукти</t>
  </si>
  <si>
    <t>вода, горива, енергия</t>
  </si>
  <si>
    <t>храна за пациентите</t>
  </si>
  <si>
    <t>други материали</t>
  </si>
  <si>
    <t>договори за медицински услуги</t>
  </si>
  <si>
    <t>опасни болнични отпадъци</t>
  </si>
  <si>
    <t>други</t>
  </si>
  <si>
    <t>КП</t>
  </si>
  <si>
    <t>ВСД</t>
  </si>
  <si>
    <t>МДД</t>
  </si>
  <si>
    <t>Платени услуги фирми (в т.ч. ДОФ)</t>
  </si>
  <si>
    <t>Други (прилага се справка)</t>
  </si>
  <si>
    <t>І.</t>
  </si>
  <si>
    <t>1.</t>
  </si>
  <si>
    <t>а)</t>
  </si>
  <si>
    <t>б)</t>
  </si>
  <si>
    <t>в)</t>
  </si>
  <si>
    <t>г)</t>
  </si>
  <si>
    <t>2.</t>
  </si>
  <si>
    <t>3.</t>
  </si>
  <si>
    <t>4.</t>
  </si>
  <si>
    <t>5.</t>
  </si>
  <si>
    <t>6.</t>
  </si>
  <si>
    <t>ІІ.</t>
  </si>
  <si>
    <t>аа)</t>
  </si>
  <si>
    <t>бб)</t>
  </si>
  <si>
    <t>централна доставка консумативи и други</t>
  </si>
  <si>
    <t>вв)</t>
  </si>
  <si>
    <t>по методика</t>
  </si>
  <si>
    <t>гг)</t>
  </si>
  <si>
    <t>финансиране на ДА</t>
  </si>
  <si>
    <t>държавни функции (диспансери)</t>
  </si>
  <si>
    <t>общински функции</t>
  </si>
  <si>
    <t>друго правителствено финансиране ( в т.ч. по програми за временна заетост)</t>
  </si>
  <si>
    <t>Друго финансиране (помощи и дарения)</t>
  </si>
  <si>
    <t>текущо финансиране</t>
  </si>
  <si>
    <t>Приходи от финансирания</t>
  </si>
  <si>
    <t>ІV.</t>
  </si>
  <si>
    <t>д)</t>
  </si>
  <si>
    <t>е)</t>
  </si>
  <si>
    <t>текущ ремонт</t>
  </si>
  <si>
    <t>поддръжка на оборудване и софтуер</t>
  </si>
  <si>
    <t>ж)</t>
  </si>
  <si>
    <t>з)</t>
  </si>
  <si>
    <t>охрана</t>
  </si>
  <si>
    <t>от тях просрочени</t>
  </si>
  <si>
    <t>Доставчик на медикаменти и консумативи</t>
  </si>
  <si>
    <t>Разходи за възнаграждания по договори за управление (лева)</t>
  </si>
  <si>
    <t>допълнително финансиране</t>
  </si>
  <si>
    <t>дд)</t>
  </si>
  <si>
    <t>ТЕКУЩА ПЕЧАЛБА/ЗАГУБА</t>
  </si>
  <si>
    <t>други външни услуги (прилага се разшифровка)</t>
  </si>
  <si>
    <t>Разходи за осигуровки</t>
  </si>
  <si>
    <t>Разходи за данъци от печалбата</t>
  </si>
  <si>
    <t>ВСИЧКО РАЗХОДИ (І+ІІ+ІІІ+ІV+V)</t>
  </si>
  <si>
    <t>ВСИЧКО ПРИХОДИ (І+ІІ+ІІІ+ІV)</t>
  </si>
  <si>
    <t>ааа)</t>
  </si>
  <si>
    <t>ббб)</t>
  </si>
  <si>
    <t>ввв)</t>
  </si>
  <si>
    <t>god</t>
  </si>
  <si>
    <t>mes</t>
  </si>
  <si>
    <t>към края на месец</t>
  </si>
  <si>
    <t>Mes</t>
  </si>
  <si>
    <t>(дата на съставяне)</t>
  </si>
  <si>
    <t>(съставил)</t>
  </si>
  <si>
    <t>(Гл. счетоводител)</t>
  </si>
  <si>
    <t>(Управител)</t>
  </si>
  <si>
    <t>Медицински специалисти (сестри, акушерки, фелдшери, рехабилитатори, лаборанти и др.)</t>
  </si>
  <si>
    <t>Разходи за възнаграждения (лева)</t>
  </si>
  <si>
    <t>R_N</t>
  </si>
  <si>
    <t>Dat</t>
  </si>
  <si>
    <t>Kod</t>
  </si>
  <si>
    <t>Срeдно месечен брой на наетите лица</t>
  </si>
  <si>
    <t>Заплати и други възнаграждения на работещите по трудов договор (лева)</t>
  </si>
  <si>
    <t>ВСИЧКО ПАСИВИ</t>
  </si>
  <si>
    <t>ПОКАЗАТЕЛИ</t>
  </si>
  <si>
    <t>Сума (лева)</t>
  </si>
  <si>
    <t>БУЛФАРМА ООД</t>
  </si>
  <si>
    <t>МЕДЕКС</t>
  </si>
  <si>
    <t>КАПИТАЛ ФАРМ ЕООД</t>
  </si>
  <si>
    <t>БУЛРЕЙ</t>
  </si>
  <si>
    <t>АДИКС Х ООД</t>
  </si>
  <si>
    <t>ЕЛФАРМА АД</t>
  </si>
  <si>
    <t>МЕДИМЕКС</t>
  </si>
  <si>
    <t>МТИ</t>
  </si>
  <si>
    <t>СИМЕНС ООД</t>
  </si>
  <si>
    <t>ТЕМА БУРГАС</t>
  </si>
  <si>
    <t>ХЕРБА ЕАД</t>
  </si>
  <si>
    <t>ХМИ ЕООД</t>
  </si>
  <si>
    <t>ЕТ АКТАТОДОР ХИ</t>
  </si>
  <si>
    <t>СЕРВИЗМЕД ООД СОФИЯ</t>
  </si>
  <si>
    <t>Всичко:</t>
  </si>
  <si>
    <t>хемодиализа</t>
  </si>
  <si>
    <t>ТЕЛК</t>
  </si>
  <si>
    <t>специализирани прегледи/консултации (други)</t>
  </si>
  <si>
    <t>Потребителски такси</t>
  </si>
  <si>
    <t>(Гл  счетоводител)</t>
  </si>
  <si>
    <t>K PRd</t>
  </si>
  <si>
    <t xml:space="preserve"> PR_01</t>
  </si>
  <si>
    <t xml:space="preserve"> PR_02</t>
  </si>
  <si>
    <t xml:space="preserve"> PR_03</t>
  </si>
  <si>
    <t xml:space="preserve"> PR_04</t>
  </si>
  <si>
    <t xml:space="preserve"> PR_05</t>
  </si>
  <si>
    <t xml:space="preserve"> PR_06</t>
  </si>
  <si>
    <t xml:space="preserve"> PR_07</t>
  </si>
  <si>
    <t xml:space="preserve"> PR_08</t>
  </si>
  <si>
    <t xml:space="preserve"> PR_09</t>
  </si>
  <si>
    <t xml:space="preserve"> PR_10</t>
  </si>
  <si>
    <t xml:space="preserve"> PR_11</t>
  </si>
  <si>
    <t xml:space="preserve"> PR_12</t>
  </si>
  <si>
    <t xml:space="preserve"> PR_13</t>
  </si>
  <si>
    <t xml:space="preserve"> PR_14</t>
  </si>
  <si>
    <t xml:space="preserve"> PR_15</t>
  </si>
  <si>
    <t xml:space="preserve"> PR_16</t>
  </si>
  <si>
    <t xml:space="preserve"> PR_17</t>
  </si>
  <si>
    <t xml:space="preserve"> PR_18</t>
  </si>
  <si>
    <t xml:space="preserve"> PR_19</t>
  </si>
  <si>
    <t xml:space="preserve"> PR_20</t>
  </si>
  <si>
    <t xml:space="preserve"> PR_21</t>
  </si>
  <si>
    <t xml:space="preserve"> PR_22</t>
  </si>
  <si>
    <t xml:space="preserve"> PR_23</t>
  </si>
  <si>
    <t xml:space="preserve"> PR_24</t>
  </si>
  <si>
    <t xml:space="preserve"> PR_25</t>
  </si>
  <si>
    <t xml:space="preserve"> PR_26</t>
  </si>
  <si>
    <t xml:space="preserve"> PR_27</t>
  </si>
  <si>
    <t xml:space="preserve"> PR_28</t>
  </si>
  <si>
    <t xml:space="preserve"> PR_29</t>
  </si>
  <si>
    <t xml:space="preserve"> PR_30</t>
  </si>
  <si>
    <t xml:space="preserve"> PR_31</t>
  </si>
  <si>
    <t xml:space="preserve"> PR_32</t>
  </si>
  <si>
    <t xml:space="preserve"> PR_33</t>
  </si>
  <si>
    <t xml:space="preserve"> PR_34</t>
  </si>
  <si>
    <t xml:space="preserve"> PR_35</t>
  </si>
  <si>
    <t xml:space="preserve"> PR_36</t>
  </si>
  <si>
    <t xml:space="preserve"> PR_37</t>
  </si>
  <si>
    <t xml:space="preserve"> PR_38</t>
  </si>
  <si>
    <t xml:space="preserve"> PR_39</t>
  </si>
  <si>
    <t xml:space="preserve"> PR_40</t>
  </si>
  <si>
    <t xml:space="preserve"> PR_41</t>
  </si>
  <si>
    <t xml:space="preserve"> PR_42</t>
  </si>
  <si>
    <t xml:space="preserve"> PR_43</t>
  </si>
  <si>
    <t xml:space="preserve"> PR_44</t>
  </si>
  <si>
    <t xml:space="preserve"> PR_45</t>
  </si>
  <si>
    <t xml:space="preserve"> PR_46</t>
  </si>
  <si>
    <t xml:space="preserve"> PR_47</t>
  </si>
  <si>
    <t xml:space="preserve"> PR_48</t>
  </si>
  <si>
    <t xml:space="preserve"> PR_49</t>
  </si>
  <si>
    <t xml:space="preserve"> PR_50</t>
  </si>
  <si>
    <t xml:space="preserve"> PR_51</t>
  </si>
  <si>
    <t xml:space="preserve"> PR_52</t>
  </si>
  <si>
    <t xml:space="preserve"> PR_53</t>
  </si>
  <si>
    <t xml:space="preserve"> PR_54</t>
  </si>
  <si>
    <t xml:space="preserve"> PR_55</t>
  </si>
  <si>
    <t xml:space="preserve"> PR_56</t>
  </si>
  <si>
    <t xml:space="preserve"> PR_57</t>
  </si>
  <si>
    <t xml:space="preserve"> PR_58</t>
  </si>
  <si>
    <t xml:space="preserve"> PR_59</t>
  </si>
  <si>
    <t xml:space="preserve"> PR_60</t>
  </si>
  <si>
    <t xml:space="preserve"> PR_61</t>
  </si>
  <si>
    <t xml:space="preserve"> PR_62</t>
  </si>
  <si>
    <t xml:space="preserve"> PR_63</t>
  </si>
  <si>
    <t xml:space="preserve"> PR_64</t>
  </si>
  <si>
    <t xml:space="preserve"> PR_65</t>
  </si>
  <si>
    <t xml:space="preserve"> PR_66</t>
  </si>
  <si>
    <t xml:space="preserve"> PR_67</t>
  </si>
  <si>
    <t xml:space="preserve"> PR_68</t>
  </si>
  <si>
    <t>SP _01</t>
  </si>
  <si>
    <t>SP _02</t>
  </si>
  <si>
    <t>SP _03</t>
  </si>
  <si>
    <t>SP _04</t>
  </si>
  <si>
    <t>SP _05</t>
  </si>
  <si>
    <t>SP _06</t>
  </si>
  <si>
    <t>SP _07</t>
  </si>
  <si>
    <t>SP _08</t>
  </si>
  <si>
    <t>SP _09</t>
  </si>
  <si>
    <t>SP _10</t>
  </si>
  <si>
    <t>SP _11</t>
  </si>
  <si>
    <t>SP _12</t>
  </si>
  <si>
    <t>SP _13</t>
  </si>
  <si>
    <t>SP _14</t>
  </si>
  <si>
    <t>SP _15</t>
  </si>
  <si>
    <t>SP _16</t>
  </si>
  <si>
    <t>SP _17</t>
  </si>
  <si>
    <t>SP _18</t>
  </si>
  <si>
    <t>SP _19</t>
  </si>
  <si>
    <t>SP _20</t>
  </si>
  <si>
    <t>SP _21</t>
  </si>
  <si>
    <t>SP _22</t>
  </si>
  <si>
    <t>SP _23</t>
  </si>
  <si>
    <t>SP _24</t>
  </si>
  <si>
    <t>SP _25</t>
  </si>
  <si>
    <t>SP _26</t>
  </si>
  <si>
    <t>SP _27</t>
  </si>
  <si>
    <t>2.1.</t>
  </si>
  <si>
    <t>РЦТХ-ПЛОВДИВ</t>
  </si>
  <si>
    <t>ИНТЕР АГРО</t>
  </si>
  <si>
    <t>ЕТ БИОФАРМАЦИЯ</t>
  </si>
  <si>
    <t>ЛИБРА АД</t>
  </si>
  <si>
    <t>ФАРКОЛ АД</t>
  </si>
  <si>
    <t>ДИАХЕМ ЕООД</t>
  </si>
  <si>
    <t>ИСТЛИНК БЪЛГАРИЯ</t>
  </si>
  <si>
    <t>АВЕНТИС ИНТЕРКОНТИНЕНТАЛ</t>
  </si>
  <si>
    <t>АГАРТА-ЦМ</t>
  </si>
  <si>
    <t>ФАРИМПЕКС</t>
  </si>
  <si>
    <t>МЕДОФАРМА ЕООД</t>
  </si>
  <si>
    <t>УНИФАРМ 2000</t>
  </si>
  <si>
    <t>МАРВЕНА ООД</t>
  </si>
  <si>
    <t>АРТ ТРАНС МЕДИКА</t>
  </si>
  <si>
    <t>ЧАРДАКЛИЕВ ЕООД</t>
  </si>
  <si>
    <t>ДИАГНОСТИК ИМИДЖИНГ</t>
  </si>
  <si>
    <t>ЛИНДЕ ГАЗ Б-Я ЕООД СОФИЯ</t>
  </si>
  <si>
    <t>МЕДИКЪЛ ИМИДЖ</t>
  </si>
  <si>
    <t>МАРИМПЕКС 7 СОФИЯ</t>
  </si>
  <si>
    <t>МЕДИКА ЗДРАВЕ ЕООД</t>
  </si>
  <si>
    <t>ДЪЧМЕД СОФИЯ</t>
  </si>
  <si>
    <t>ХИМИМПОРТ СОФИЯ</t>
  </si>
  <si>
    <t>ПРО ФАРМАЦИЯ ЕООД</t>
  </si>
  <si>
    <t>ЕКОС МЕДИКА ООД СОФИЯ</t>
  </si>
  <si>
    <t>ПЕРФЕКТ МЕДИКА</t>
  </si>
  <si>
    <t>МЕДИЦИНСКА ТЕХНИКА ИНЖЕНЕРИНГ</t>
  </si>
  <si>
    <t>МЕДИКС ФАРМАСЮТИКЪЛС</t>
  </si>
  <si>
    <t>ХЕЛАН ТРЕЙДИНГ</t>
  </si>
  <si>
    <t>ДРУГИ ДОСТАВЧИЦИ</t>
  </si>
  <si>
    <t>ZM_01</t>
  </si>
  <si>
    <t>ZM_02</t>
  </si>
  <si>
    <t>ZM_03</t>
  </si>
  <si>
    <t>ZM_04</t>
  </si>
  <si>
    <t>ZM_05</t>
  </si>
  <si>
    <t>ZM_06</t>
  </si>
  <si>
    <t>ZM_07</t>
  </si>
  <si>
    <t>ZM_08</t>
  </si>
  <si>
    <t>ZM_09</t>
  </si>
  <si>
    <t>ZM_10</t>
  </si>
  <si>
    <t>ZM_11</t>
  </si>
  <si>
    <t>ZM_12</t>
  </si>
  <si>
    <t>ZM_13</t>
  </si>
  <si>
    <t>ZM_14</t>
  </si>
  <si>
    <t>ZM_15</t>
  </si>
  <si>
    <t>ZM_16</t>
  </si>
  <si>
    <t>ZM_17</t>
  </si>
  <si>
    <t>ZM_18</t>
  </si>
  <si>
    <t>ZM_19</t>
  </si>
  <si>
    <t>ZM_20</t>
  </si>
  <si>
    <t>ZM_21</t>
  </si>
  <si>
    <t>ZM_22</t>
  </si>
  <si>
    <t>ZM_23</t>
  </si>
  <si>
    <t>ZM_24</t>
  </si>
  <si>
    <t>ZM_25</t>
  </si>
  <si>
    <t>ZM_26</t>
  </si>
  <si>
    <t>ZM_27</t>
  </si>
  <si>
    <t>ZM_28</t>
  </si>
  <si>
    <t>ZM_29</t>
  </si>
  <si>
    <t>ZM_30</t>
  </si>
  <si>
    <t>ZM_31</t>
  </si>
  <si>
    <t>ZM_32</t>
  </si>
  <si>
    <t>ZM_33</t>
  </si>
  <si>
    <t>ZM_34</t>
  </si>
  <si>
    <t>ZM_35</t>
  </si>
  <si>
    <t>ZM_36</t>
  </si>
  <si>
    <t>ZM_37</t>
  </si>
  <si>
    <t>ZM_38</t>
  </si>
  <si>
    <t>ZM_39</t>
  </si>
  <si>
    <t>ZM_40</t>
  </si>
  <si>
    <t>ZM_41</t>
  </si>
  <si>
    <t>ZM_42</t>
  </si>
  <si>
    <t>ZM_43</t>
  </si>
  <si>
    <t>ZM_44</t>
  </si>
  <si>
    <t>ZM_45</t>
  </si>
  <si>
    <t>ZM_46</t>
  </si>
  <si>
    <t>ZM_47</t>
  </si>
  <si>
    <t>ZM_48</t>
  </si>
  <si>
    <t>ZM_49</t>
  </si>
  <si>
    <t>ZM_50</t>
  </si>
  <si>
    <t>Статус</t>
  </si>
  <si>
    <t>Декларирам верността на данните в справките.</t>
  </si>
  <si>
    <t>Година на отчета</t>
  </si>
  <si>
    <t>Нетни приходи от продажби</t>
  </si>
  <si>
    <t>Средномесечен брой на персонала по щат (заети бройки)</t>
  </si>
  <si>
    <t>ZM_00</t>
  </si>
  <si>
    <t>Земи</t>
  </si>
  <si>
    <t>Съоръжения</t>
  </si>
  <si>
    <t>Транспортни средства</t>
  </si>
  <si>
    <t>Други ДМА</t>
  </si>
  <si>
    <t>Разходи за прид. и ликв. на ДМА</t>
  </si>
  <si>
    <t>Търговска репутация</t>
  </si>
  <si>
    <t>Вземания от свързани предприятия</t>
  </si>
  <si>
    <t>Вземания по предоставени търговски заеми</t>
  </si>
  <si>
    <t>Съдебни и присъдени вземания</t>
  </si>
  <si>
    <t>Данъци за възстановяване</t>
  </si>
  <si>
    <t>Други краткосрочни вземания</t>
  </si>
  <si>
    <t>Краткосрочни финансови активи</t>
  </si>
  <si>
    <t>Парични средства</t>
  </si>
  <si>
    <t>Парични средства в брой</t>
  </si>
  <si>
    <t>Парични средства в безсрочни депозити</t>
  </si>
  <si>
    <t>Блокирани парични средства</t>
  </si>
  <si>
    <t>Парични еквиваленти</t>
  </si>
  <si>
    <t>Резерви</t>
  </si>
  <si>
    <t>Резерв от последващи оценки на активите и пасивите</t>
  </si>
  <si>
    <t>Целеви резерви</t>
  </si>
  <si>
    <t>Финансов резултат</t>
  </si>
  <si>
    <t>Задължения към свързани предприятия</t>
  </si>
  <si>
    <t>Задължения към финансови предприятия</t>
  </si>
  <si>
    <t>Отсрочени данъци</t>
  </si>
  <si>
    <t>Други дългосрочни задължения</t>
  </si>
  <si>
    <t>Задължения по търговски заеми</t>
  </si>
  <si>
    <t>Данъчни задължения</t>
  </si>
  <si>
    <t>Други краткосрочни задължения</t>
  </si>
  <si>
    <t>Провизии</t>
  </si>
  <si>
    <t>BA_01</t>
  </si>
  <si>
    <t>BA_02</t>
  </si>
  <si>
    <t>BA_03</t>
  </si>
  <si>
    <t>BA_04</t>
  </si>
  <si>
    <t>BA_05</t>
  </si>
  <si>
    <t>BA_06</t>
  </si>
  <si>
    <t>BA_07</t>
  </si>
  <si>
    <t>BA_08</t>
  </si>
  <si>
    <t>BA_09</t>
  </si>
  <si>
    <t>BA_10</t>
  </si>
  <si>
    <t>BA_11</t>
  </si>
  <si>
    <t>BA_12</t>
  </si>
  <si>
    <t>BA_13</t>
  </si>
  <si>
    <t>Вземания от клиенти и доставчици</t>
  </si>
  <si>
    <t>a)</t>
  </si>
  <si>
    <t>BA_14</t>
  </si>
  <si>
    <t>BA_15</t>
  </si>
  <si>
    <t>BA_16</t>
  </si>
  <si>
    <t>BA_17</t>
  </si>
  <si>
    <t>BA_18</t>
  </si>
  <si>
    <t>BA_19</t>
  </si>
  <si>
    <t>BA_20</t>
  </si>
  <si>
    <t>BA_21</t>
  </si>
  <si>
    <t>BA_22</t>
  </si>
  <si>
    <t>BA_23</t>
  </si>
  <si>
    <t>BA_24</t>
  </si>
  <si>
    <t>BA_25</t>
  </si>
  <si>
    <t>BA_26</t>
  </si>
  <si>
    <t>BA_27</t>
  </si>
  <si>
    <t>BA_28</t>
  </si>
  <si>
    <t>BA_29</t>
  </si>
  <si>
    <t>BA_30</t>
  </si>
  <si>
    <t>BA_31</t>
  </si>
  <si>
    <t>BA_32</t>
  </si>
  <si>
    <t>BA_33</t>
  </si>
  <si>
    <t>BA_34</t>
  </si>
  <si>
    <t>BA_35</t>
  </si>
  <si>
    <t>BA_36</t>
  </si>
  <si>
    <t>УСЛОВНИ АКТИВИ</t>
  </si>
  <si>
    <t>BA_37</t>
  </si>
  <si>
    <t>BA_38</t>
  </si>
  <si>
    <t>BA_39</t>
  </si>
  <si>
    <t>BA_40</t>
  </si>
  <si>
    <t>BA_41</t>
  </si>
  <si>
    <t>BA_42</t>
  </si>
  <si>
    <t>BA_43</t>
  </si>
  <si>
    <t>BA_44</t>
  </si>
  <si>
    <t>BA_45</t>
  </si>
  <si>
    <t>BA_46</t>
  </si>
  <si>
    <t>BA_47</t>
  </si>
  <si>
    <t>BA_48</t>
  </si>
  <si>
    <t>BA_49</t>
  </si>
  <si>
    <t>BA_50</t>
  </si>
  <si>
    <t>BA_51</t>
  </si>
  <si>
    <t>BA_52</t>
  </si>
  <si>
    <t>BA_53</t>
  </si>
  <si>
    <t>BA_54</t>
  </si>
  <si>
    <t>BA_55</t>
  </si>
  <si>
    <t>BA_56</t>
  </si>
  <si>
    <t>BA_57</t>
  </si>
  <si>
    <t>BA_58</t>
  </si>
  <si>
    <t>BA_59</t>
  </si>
  <si>
    <t>BA_60</t>
  </si>
  <si>
    <t>BA_61</t>
  </si>
  <si>
    <t>BA_62</t>
  </si>
  <si>
    <t>BA_63</t>
  </si>
  <si>
    <t>BA_64</t>
  </si>
  <si>
    <t>BA_65</t>
  </si>
  <si>
    <t>BA_66</t>
  </si>
  <si>
    <t>BA_67</t>
  </si>
  <si>
    <t>BA_68</t>
  </si>
  <si>
    <t>BA_69</t>
  </si>
  <si>
    <t>BA_70</t>
  </si>
  <si>
    <t>УСЛОВНИ ПАСИВИ</t>
  </si>
  <si>
    <t>SP _28</t>
  </si>
  <si>
    <t>SP _29</t>
  </si>
  <si>
    <t>SP _30</t>
  </si>
  <si>
    <t>SP _31</t>
  </si>
  <si>
    <t>SP _32</t>
  </si>
  <si>
    <t>SP _33</t>
  </si>
  <si>
    <t>SP _34</t>
  </si>
  <si>
    <t>SP _35</t>
  </si>
  <si>
    <t>SP _36</t>
  </si>
  <si>
    <t>SP _37</t>
  </si>
  <si>
    <t>SP _38</t>
  </si>
  <si>
    <t>От тях просрочени</t>
  </si>
  <si>
    <t>BA_71</t>
  </si>
  <si>
    <t>BA_72</t>
  </si>
  <si>
    <t>BA_73</t>
  </si>
  <si>
    <t>придобиване/наем на ДА</t>
  </si>
  <si>
    <t>и)</t>
  </si>
  <si>
    <t>Съотношение между стойността на заплатените медикаменти и медицински консумативи и тази на доставените</t>
  </si>
  <si>
    <t>Отчетна стойност на постъпилите през периода дълготрайни активи</t>
  </si>
  <si>
    <t>BA_74</t>
  </si>
  <si>
    <t>BA_75</t>
  </si>
  <si>
    <t>Приходи за бъдещи периоди и финансирания от правителството</t>
  </si>
  <si>
    <t>Приходи за бъдещи периоди и финансирания от други източници</t>
  </si>
  <si>
    <t>BA_76</t>
  </si>
  <si>
    <t>SP _39</t>
  </si>
  <si>
    <r>
      <t>ИКОНОМИЧЕСКИ ПОКАЗАТЕЛИ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Оборотен капитал</t>
    </r>
  </si>
  <si>
    <t>Съотношение между всичко разходи и всичко приходи</t>
  </si>
  <si>
    <t>Дълготрайни материални активи</t>
  </si>
  <si>
    <t>Дълготрайни нематериални активи</t>
  </si>
  <si>
    <t>Дългосрочни финансови активи</t>
  </si>
  <si>
    <t xml:space="preserve">ВСИЧКО АКТИВИ </t>
  </si>
  <si>
    <t>Собствен капитал</t>
  </si>
  <si>
    <t>Основен капитал</t>
  </si>
  <si>
    <t>Натрупана печалба (загуба) от минали години</t>
  </si>
  <si>
    <t>Задължения по облигационни заеми</t>
  </si>
  <si>
    <t>Преместени в друга таблица</t>
  </si>
  <si>
    <t>в лева</t>
  </si>
  <si>
    <t>Машини и оборудване</t>
  </si>
  <si>
    <t>Текущ период</t>
  </si>
  <si>
    <t>Лекарствени продукти</t>
  </si>
  <si>
    <t>Медицински изделия и консумативи</t>
  </si>
  <si>
    <t>Лекарствени продукти и лечебни храни за специални медицински цели</t>
  </si>
  <si>
    <t>Кръв, кръвни съставки,  клетки, тъкани и органи и др. биопродукти</t>
  </si>
  <si>
    <t>спешна помощ</t>
  </si>
  <si>
    <t>централна доставка лекарствени продукти</t>
  </si>
  <si>
    <t>лекарствени продукти и лечебни храни за специални медицински цели</t>
  </si>
  <si>
    <t>медицински изделия и консумативи, китове, генератори, прекурсори и др.</t>
  </si>
  <si>
    <t>кръв, кръвни съставки,  клетки, тъкани и органи и др. биопродукти</t>
  </si>
  <si>
    <t>на лекарствени продукти</t>
  </si>
  <si>
    <t>на медицински изделия и консумативи</t>
  </si>
  <si>
    <t>к)</t>
  </si>
  <si>
    <t>л)</t>
  </si>
  <si>
    <t>KZ_01</t>
  </si>
  <si>
    <t>KZ_02</t>
  </si>
  <si>
    <t>KZ_03</t>
  </si>
  <si>
    <t>KZ_04</t>
  </si>
  <si>
    <t>KZ_05</t>
  </si>
  <si>
    <t>KZ_06</t>
  </si>
  <si>
    <t>KZ_07</t>
  </si>
  <si>
    <t>KZ_08</t>
  </si>
  <si>
    <t>KZ_09</t>
  </si>
  <si>
    <t>KZ_10</t>
  </si>
  <si>
    <t>KZ_11</t>
  </si>
  <si>
    <t>KZ_12</t>
  </si>
  <si>
    <t>KZ_13</t>
  </si>
  <si>
    <t>KZ_14</t>
  </si>
  <si>
    <t>KZ_15</t>
  </si>
  <si>
    <t>KZ_16</t>
  </si>
  <si>
    <t>KZ_17</t>
  </si>
  <si>
    <t>KZ_18</t>
  </si>
  <si>
    <t>KZ_19</t>
  </si>
  <si>
    <t>KZ_20</t>
  </si>
  <si>
    <t>KZ_21</t>
  </si>
  <si>
    <t>ггг)</t>
  </si>
  <si>
    <t xml:space="preserve"> PR_69</t>
  </si>
  <si>
    <t>Медицински изделия и консумативи, китове, генератори, прекурсори, лабораторни реактиви и др.</t>
  </si>
  <si>
    <t>психиатрично лечение</t>
  </si>
  <si>
    <t>туберколоза</t>
  </si>
  <si>
    <t>ветерани от войните</t>
  </si>
  <si>
    <t>ХИВ</t>
  </si>
  <si>
    <t>физиотерапия</t>
  </si>
  <si>
    <t>ддд)</t>
  </si>
  <si>
    <t>еее)</t>
  </si>
  <si>
    <t>жжж)</t>
  </si>
  <si>
    <t>иии)</t>
  </si>
  <si>
    <t>ккк)</t>
  </si>
  <si>
    <t>ее)</t>
  </si>
  <si>
    <t>трансплантации и експлантации на тъкани и клетки</t>
  </si>
  <si>
    <t>Работно облекло и постелен инвентар</t>
  </si>
  <si>
    <t>работно облекло и постелен инвентар</t>
  </si>
  <si>
    <t xml:space="preserve"> PR_70</t>
  </si>
  <si>
    <t xml:space="preserve">телефон, интернет, пощенски и куриерски услуги и др. </t>
  </si>
  <si>
    <t xml:space="preserve"> PR_71</t>
  </si>
  <si>
    <t xml:space="preserve"> PR_72</t>
  </si>
  <si>
    <t xml:space="preserve"> PR_73</t>
  </si>
  <si>
    <t xml:space="preserve"> PR_74</t>
  </si>
  <si>
    <t xml:space="preserve"> PR_75</t>
  </si>
  <si>
    <t xml:space="preserve"> PR_76</t>
  </si>
  <si>
    <t xml:space="preserve"> PR_77</t>
  </si>
  <si>
    <t>Текуща печалба/загуба</t>
  </si>
  <si>
    <t>KZ_22</t>
  </si>
  <si>
    <t>м)</t>
  </si>
  <si>
    <t>Оборотен капитал</t>
  </si>
  <si>
    <t>Общ размер на дълга (дългосрочни и краткосрочни пасиви)</t>
  </si>
  <si>
    <t>Дълг без приходи за бъдещи периоди и финансирания</t>
  </si>
  <si>
    <t>Разходи за дейността (без амортизация)/ПД</t>
  </si>
  <si>
    <t>Всичко разходи/всичко приходи</t>
  </si>
  <si>
    <t>Оборотен капитал/ПД</t>
  </si>
  <si>
    <t>Материални запаси/ПД</t>
  </si>
  <si>
    <t>Краткосрочни вземания/ПД</t>
  </si>
  <si>
    <t>Парични средства/ПД</t>
  </si>
  <si>
    <t>Оборот на капитала (ПД/инвестиран капитал)</t>
  </si>
  <si>
    <t>Счетоводна печалба/ПД</t>
  </si>
  <si>
    <t>Рентабилност на общите активи</t>
  </si>
  <si>
    <t>Рентабилност на нетните активи (инвестиран капитал)</t>
  </si>
  <si>
    <t>Рентабилност на собствения капитал</t>
  </si>
  <si>
    <t>Дял на собствения капитал в общия капиталов ресурс</t>
  </si>
  <si>
    <t>Дял на привлечения капитал в общия капиталов ресурс</t>
  </si>
  <si>
    <t>Коефициент на покритие на привлечения капитал със собствен</t>
  </si>
  <si>
    <t>Коефициент на покриване на краткосрочните задължения</t>
  </si>
  <si>
    <t>Коефициент на покритие на дълготрайните активи със собствен капитал</t>
  </si>
  <si>
    <t>Дял на дълготрайните активи от общата сума на активите</t>
  </si>
  <si>
    <t>Инвестиран капитал общо</t>
  </si>
  <si>
    <t xml:space="preserve">Коефициент на обща ликвидност </t>
  </si>
  <si>
    <t xml:space="preserve">Коефициент на бърза ликвидност </t>
  </si>
  <si>
    <t xml:space="preserve">Коефициент на незабавна ликвидност </t>
  </si>
  <si>
    <t>Отношение на вземанията към задълженията</t>
  </si>
  <si>
    <t>Обръщаемост на общите активи</t>
  </si>
  <si>
    <t>Обръщаемост на дълготрайните активи</t>
  </si>
  <si>
    <t>Обръщаемост на оборотния капитал</t>
  </si>
  <si>
    <t>Обръщаемост на инвестирания капитал</t>
  </si>
  <si>
    <t>Обръщаемост на запасите</t>
  </si>
  <si>
    <t>Време за един оборот на запасите</t>
  </si>
  <si>
    <t>Необезпечен от краткотрайни активи дълг</t>
  </si>
  <si>
    <t>FP_01</t>
  </si>
  <si>
    <t>FP_02</t>
  </si>
  <si>
    <t>FP_03</t>
  </si>
  <si>
    <t>FP_04</t>
  </si>
  <si>
    <t>FP_05</t>
  </si>
  <si>
    <t>FP_06</t>
  </si>
  <si>
    <t>FP_07</t>
  </si>
  <si>
    <t>FP_08</t>
  </si>
  <si>
    <t>FP_09</t>
  </si>
  <si>
    <t>FP_10</t>
  </si>
  <si>
    <t>FP_11</t>
  </si>
  <si>
    <t>FP_12</t>
  </si>
  <si>
    <t>FP_13</t>
  </si>
  <si>
    <t>FP_14</t>
  </si>
  <si>
    <t>FP_15</t>
  </si>
  <si>
    <t>FP_16</t>
  </si>
  <si>
    <t>FP_17</t>
  </si>
  <si>
    <t>FP_18</t>
  </si>
  <si>
    <t>FP_19</t>
  </si>
  <si>
    <t>FP_20</t>
  </si>
  <si>
    <t>FP_21</t>
  </si>
  <si>
    <t>FP_22</t>
  </si>
  <si>
    <t>FP_23</t>
  </si>
  <si>
    <t>FP_24</t>
  </si>
  <si>
    <t>FP_25</t>
  </si>
  <si>
    <t>FP_27</t>
  </si>
  <si>
    <t>FP_28</t>
  </si>
  <si>
    <t>FP_29</t>
  </si>
  <si>
    <t>FP_30</t>
  </si>
  <si>
    <t>FP_31</t>
  </si>
  <si>
    <t>FP_32</t>
  </si>
  <si>
    <t>FP_33</t>
  </si>
  <si>
    <t>FP_34</t>
  </si>
  <si>
    <t>Оръщаемост на собствения капитал</t>
  </si>
  <si>
    <t>---------------------------</t>
  </si>
  <si>
    <t>Сума</t>
  </si>
  <si>
    <t>дарени лекарствени продукти и лечебни храни за специални медицински цели</t>
  </si>
  <si>
    <t xml:space="preserve"> PR_78</t>
  </si>
  <si>
    <t xml:space="preserve"> PR_79</t>
  </si>
  <si>
    <t>Сгради</t>
  </si>
  <si>
    <t xml:space="preserve"> в т.ч. вземане от РЗОК</t>
  </si>
  <si>
    <t>Задължения към финансови предприятия, в т.ч. банки</t>
  </si>
  <si>
    <t>Задължения към доставчици и клиенти</t>
  </si>
  <si>
    <t>Средномесечен размер на възнаграждението на едно наето лице</t>
  </si>
  <si>
    <t>Средномесечен размер на възнаграждението на едно наето лице по граждански договор</t>
  </si>
  <si>
    <t>Средномесечен размер на възнаграждението на едно наето лице по трудов договор</t>
  </si>
  <si>
    <t>Средномесечен размер на възнаграждението на едно наето лице по договор за управление</t>
  </si>
  <si>
    <t>-----------------</t>
  </si>
  <si>
    <t>ИНТЕРФАРМА-95 ООД</t>
  </si>
  <si>
    <t>КАЛИМАН-РТ АД</t>
  </si>
  <si>
    <t>КОНСУМФАРМ ООД</t>
  </si>
  <si>
    <t>МАЙМЕКС</t>
  </si>
  <si>
    <t>СОФАРМА ТРЕЙДИНГ АД</t>
  </si>
  <si>
    <t>ТЪРГОВСКА ЛИГА-НАЦ АД</t>
  </si>
  <si>
    <t>ХИГИЯ ЕАД</t>
  </si>
  <si>
    <t>Стойност</t>
  </si>
  <si>
    <t>Дейност на стационара</t>
  </si>
  <si>
    <t>SD_01</t>
  </si>
  <si>
    <t>Средномесечен брой легла</t>
  </si>
  <si>
    <t>SD_02</t>
  </si>
  <si>
    <t>Брой преминали болни</t>
  </si>
  <si>
    <t>SD_03</t>
  </si>
  <si>
    <t>Брой изписани (вкл. умрели)</t>
  </si>
  <si>
    <t>SD_04</t>
  </si>
  <si>
    <t>Брой леглодни</t>
  </si>
  <si>
    <t>SD_05</t>
  </si>
  <si>
    <t>от тях по договор с НЗОК</t>
  </si>
  <si>
    <t>SD_06</t>
  </si>
  <si>
    <t>Използваемост на едно легло в дни</t>
  </si>
  <si>
    <t>SD_07</t>
  </si>
  <si>
    <t>Оборот на едно легло</t>
  </si>
  <si>
    <t>SD_08</t>
  </si>
  <si>
    <t>Продължителност на престоя (средна)</t>
  </si>
  <si>
    <t>SD_09</t>
  </si>
  <si>
    <t>Стойност на един леглоден</t>
  </si>
  <si>
    <t>SD_10</t>
  </si>
  <si>
    <t>Стойност на един лекарстводен</t>
  </si>
  <si>
    <t>SD_11</t>
  </si>
  <si>
    <t>Стойност на ден за медицински консумативи</t>
  </si>
  <si>
    <t>SD_12</t>
  </si>
  <si>
    <t>Стойност на един храноден</t>
  </si>
  <si>
    <t>SD_13</t>
  </si>
  <si>
    <t>Стойност на разходите за персонала и осигуровките на леглоден</t>
  </si>
  <si>
    <t>SD_14</t>
  </si>
  <si>
    <t>Медико-диагностична дейност</t>
  </si>
  <si>
    <t>SD_15</t>
  </si>
  <si>
    <t>Брой изследвания</t>
  </si>
  <si>
    <t>SD_16</t>
  </si>
  <si>
    <t>на лежащо болни</t>
  </si>
  <si>
    <t>SD_17</t>
  </si>
  <si>
    <t>на амбулаторни пациенти</t>
  </si>
  <si>
    <t>SD_18</t>
  </si>
  <si>
    <t>Брой показатели</t>
  </si>
  <si>
    <t>SD_19</t>
  </si>
  <si>
    <t>SD_20</t>
  </si>
  <si>
    <t>SD_21</t>
  </si>
  <si>
    <t>Амбулаторна дейност</t>
  </si>
  <si>
    <t>SD_22</t>
  </si>
  <si>
    <t>ДКБ</t>
  </si>
  <si>
    <t>SD_23</t>
  </si>
  <si>
    <t>Брой преминали лица</t>
  </si>
  <si>
    <t>SD_24</t>
  </si>
  <si>
    <t>от тях приети в стационара</t>
  </si>
  <si>
    <t>SD_25</t>
  </si>
  <si>
    <t>Общ брой прегледи</t>
  </si>
  <si>
    <t>SD_26</t>
  </si>
  <si>
    <t>от тях на хоспитализирани пациенти</t>
  </si>
  <si>
    <t>SD_27</t>
  </si>
  <si>
    <t>Функционална диагностика</t>
  </si>
  <si>
    <t>SD_28</t>
  </si>
  <si>
    <t>SD_29</t>
  </si>
  <si>
    <t>SD_30</t>
  </si>
  <si>
    <t>Общ брой функционални изследвания</t>
  </si>
  <si>
    <t>SD_31</t>
  </si>
  <si>
    <t>SD_32</t>
  </si>
  <si>
    <t>Физиотерапия и рехабилитация</t>
  </si>
  <si>
    <t>SD_33</t>
  </si>
  <si>
    <t>SD_34</t>
  </si>
  <si>
    <t>Брой извършени процедури</t>
  </si>
  <si>
    <t>SD_35</t>
  </si>
  <si>
    <t>SD_36</t>
  </si>
  <si>
    <t>SD_37</t>
  </si>
  <si>
    <t>Брой издадени решения на ТЕЛК</t>
  </si>
  <si>
    <t>SD_38</t>
  </si>
  <si>
    <t>Хемодиализа</t>
  </si>
  <si>
    <t>SD_39</t>
  </si>
  <si>
    <t>SD_40</t>
  </si>
  <si>
    <t>SD_41</t>
  </si>
  <si>
    <t>Общ брой диализни процедури</t>
  </si>
  <si>
    <t>SD_42</t>
  </si>
  <si>
    <t>SD_43</t>
  </si>
  <si>
    <t>Брой диализни постове</t>
  </si>
  <si>
    <t>SD_44</t>
  </si>
  <si>
    <t>Лъчелечение</t>
  </si>
  <si>
    <t>SD_45</t>
  </si>
  <si>
    <t>SD_46</t>
  </si>
  <si>
    <t>SD_47</t>
  </si>
  <si>
    <t>Общ брой процедури</t>
  </si>
  <si>
    <t>SD_48</t>
  </si>
  <si>
    <t>SD_49</t>
  </si>
  <si>
    <t>Химиотерапия</t>
  </si>
  <si>
    <t>SD_50</t>
  </si>
  <si>
    <t>SD_51</t>
  </si>
  <si>
    <t>SD_52</t>
  </si>
  <si>
    <t>Общ брой химиотерапевтични процедури</t>
  </si>
  <si>
    <t>SD_53</t>
  </si>
  <si>
    <t>SD_54</t>
  </si>
  <si>
    <t>Спешна помощ</t>
  </si>
  <si>
    <t>SD_55</t>
  </si>
  <si>
    <t>SD_56</t>
  </si>
  <si>
    <t>SD_57</t>
  </si>
  <si>
    <t>SD_58</t>
  </si>
  <si>
    <t>ver. 001</t>
  </si>
  <si>
    <t>начален месец на отчет</t>
  </si>
  <si>
    <t>Брой грешни справки</t>
  </si>
  <si>
    <t>-----------</t>
  </si>
  <si>
    <t>ЕИК/ БУЛСТАТ</t>
  </si>
  <si>
    <t>средномесечна използваемост (дни) -</t>
  </si>
  <si>
    <t>средномесечен оборот на легло (брой болни на 1 легло) -</t>
  </si>
  <si>
    <t>2013</t>
  </si>
  <si>
    <t>31-01-2013</t>
  </si>
  <si>
    <t>28-02-2013</t>
  </si>
  <si>
    <t>31-03-2013</t>
  </si>
  <si>
    <t>30-04-2013</t>
  </si>
  <si>
    <t>31-05-2013</t>
  </si>
  <si>
    <t>30-06-2013</t>
  </si>
  <si>
    <t>31-07-2013</t>
  </si>
  <si>
    <t>31-08-2013</t>
  </si>
  <si>
    <t>30-09-2013</t>
  </si>
  <si>
    <t>31-10-2013</t>
  </si>
  <si>
    <t>30-11-2013</t>
  </si>
  <si>
    <t>31-12-2013</t>
  </si>
  <si>
    <t>01-01-2013</t>
  </si>
  <si>
    <t>01-02-2013</t>
  </si>
  <si>
    <t>01-03-2013</t>
  </si>
  <si>
    <t>01-04-2013</t>
  </si>
  <si>
    <t>01-05-2013</t>
  </si>
  <si>
    <t>01-06-2013</t>
  </si>
  <si>
    <t>01-07-2013</t>
  </si>
  <si>
    <t>01-08-2013</t>
  </si>
  <si>
    <t>01-09-2013</t>
  </si>
  <si>
    <t>01-10-2013</t>
  </si>
  <si>
    <t>01-11-2013</t>
  </si>
  <si>
    <t>01-12-2013</t>
  </si>
  <si>
    <t>Медицински изделия</t>
  </si>
  <si>
    <t>Лекарствена терапия</t>
  </si>
  <si>
    <t>Клинични процедури</t>
  </si>
  <si>
    <t>Интензивно лечение</t>
  </si>
  <si>
    <t>Асистирана репродукция</t>
  </si>
  <si>
    <t>PET/CT</t>
  </si>
  <si>
    <t xml:space="preserve"> PR_051</t>
  </si>
  <si>
    <t xml:space="preserve"> PR_052</t>
  </si>
  <si>
    <t xml:space="preserve"> PR_053</t>
  </si>
  <si>
    <t xml:space="preserve"> PR_054</t>
  </si>
  <si>
    <t xml:space="preserve"> PR_055</t>
  </si>
  <si>
    <t xml:space="preserve"> PR_056</t>
  </si>
  <si>
    <t xml:space="preserve"> PR_101</t>
  </si>
  <si>
    <t>Хоспитализации</t>
  </si>
  <si>
    <t xml:space="preserve"> PR_151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</si>
</sst>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"/>
    <numFmt numFmtId="198" formatCode="0.00000"/>
    <numFmt numFmtId="199" formatCode="0.00000000"/>
    <numFmt numFmtId="200" formatCode="#,##0.00\ &quot;лв&quot;"/>
    <numFmt numFmtId="201" formatCode="[$-402]dd\ mmmm\ yyyy\ &quot;г.&quot;"/>
    <numFmt numFmtId="202" formatCode="#,##0.0"/>
    <numFmt numFmtId="203" formatCode="dd\-mm\-yyyy"/>
    <numFmt numFmtId="204" formatCode="dd\.mm\.yyyy\ &quot;г.&quot;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22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ck"/>
    </border>
    <border>
      <left>
        <color indexed="63"/>
      </left>
      <right style="medium"/>
      <top style="thin">
        <color indexed="22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/>
      <protection locked="0"/>
    </xf>
    <xf numFmtId="3" fontId="6" fillId="33" borderId="14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7" fillId="34" borderId="16" xfId="0" applyNumberFormat="1" applyFont="1" applyFill="1" applyBorder="1" applyAlignment="1" applyProtection="1">
      <alignment horizontal="right" vertical="center" wrapText="1"/>
      <protection/>
    </xf>
    <xf numFmtId="3" fontId="7" fillId="34" borderId="17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center"/>
      <protection/>
    </xf>
    <xf numFmtId="3" fontId="4" fillId="33" borderId="2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vertical="center"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6" fillId="33" borderId="24" xfId="0" applyNumberFormat="1" applyFont="1" applyFill="1" applyBorder="1" applyAlignment="1" applyProtection="1">
      <alignment/>
      <protection locked="0"/>
    </xf>
    <xf numFmtId="3" fontId="6" fillId="33" borderId="2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9" fillId="34" borderId="26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9" fillId="34" borderId="27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35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right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right"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5" fillId="34" borderId="3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right"/>
      <protection/>
    </xf>
    <xf numFmtId="0" fontId="4" fillId="33" borderId="30" xfId="0" applyFont="1" applyFill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/>
      <protection/>
    </xf>
    <xf numFmtId="3" fontId="5" fillId="34" borderId="3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5" fillId="33" borderId="21" xfId="0" applyNumberFormat="1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center"/>
      <protection/>
    </xf>
    <xf numFmtId="2" fontId="5" fillId="34" borderId="17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/>
      <protection/>
    </xf>
    <xf numFmtId="2" fontId="5" fillId="0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34" borderId="19" xfId="0" applyFont="1" applyFill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3" fontId="5" fillId="34" borderId="19" xfId="0" applyNumberFormat="1" applyFont="1" applyFill="1" applyBorder="1" applyAlignment="1" applyProtection="1">
      <alignment horizontal="left" vertical="center"/>
      <protection/>
    </xf>
    <xf numFmtId="3" fontId="5" fillId="34" borderId="17" xfId="0" applyNumberFormat="1" applyFont="1" applyFill="1" applyBorder="1" applyAlignment="1" applyProtection="1">
      <alignment horizontal="left" vertical="center" wrapText="1"/>
      <protection/>
    </xf>
    <xf numFmtId="3" fontId="5" fillId="0" borderId="36" xfId="0" applyNumberFormat="1" applyFont="1" applyFill="1" applyBorder="1" applyAlignment="1" applyProtection="1">
      <alignment horizontal="left"/>
      <protection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2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20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4" fillId="0" borderId="37" xfId="0" applyNumberFormat="1" applyFont="1" applyFill="1" applyBorder="1" applyAlignment="1" applyProtection="1">
      <alignment horizontal="left"/>
      <protection/>
    </xf>
    <xf numFmtId="3" fontId="4" fillId="0" borderId="38" xfId="0" applyNumberFormat="1" applyFont="1" applyFill="1" applyBorder="1" applyAlignment="1" applyProtection="1">
      <alignment horizontal="left" vertical="center" wrapText="1"/>
      <protection/>
    </xf>
    <xf numFmtId="3" fontId="5" fillId="33" borderId="24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 horizontal="left"/>
      <protection/>
    </xf>
    <xf numFmtId="3" fontId="4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1" fontId="4" fillId="0" borderId="30" xfId="0" applyNumberFormat="1" applyFont="1" applyFill="1" applyBorder="1" applyAlignment="1" applyProtection="1">
      <alignment/>
      <protection/>
    </xf>
    <xf numFmtId="3" fontId="11" fillId="0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1" fontId="4" fillId="0" borderId="14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4" fontId="5" fillId="0" borderId="21" xfId="0" applyNumberFormat="1" applyFont="1" applyFill="1" applyBorder="1" applyAlignment="1" applyProtection="1">
      <alignment/>
      <protection/>
    </xf>
    <xf numFmtId="4" fontId="4" fillId="33" borderId="41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4" fontId="4" fillId="0" borderId="4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3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/>
      <protection/>
    </xf>
    <xf numFmtId="3" fontId="5" fillId="0" borderId="39" xfId="0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42" xfId="0" applyFont="1" applyFill="1" applyBorder="1" applyAlignment="1" applyProtection="1">
      <alignment wrapText="1"/>
      <protection/>
    </xf>
    <xf numFmtId="0" fontId="4" fillId="0" borderId="43" xfId="0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 wrapText="1"/>
      <protection/>
    </xf>
    <xf numFmtId="0" fontId="5" fillId="0" borderId="17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left" vertical="center"/>
      <protection/>
    </xf>
    <xf numFmtId="3" fontId="5" fillId="0" borderId="44" xfId="0" applyNumberFormat="1" applyFont="1" applyFill="1" applyBorder="1" applyAlignment="1" applyProtection="1">
      <alignment horizontal="right"/>
      <protection/>
    </xf>
    <xf numFmtId="1" fontId="4" fillId="0" borderId="38" xfId="0" applyNumberFormat="1" applyFont="1" applyFill="1" applyBorder="1" applyAlignment="1" applyProtection="1">
      <alignment/>
      <protection/>
    </xf>
    <xf numFmtId="3" fontId="5" fillId="33" borderId="45" xfId="0" applyNumberFormat="1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 applyProtection="1">
      <alignment horizontal="left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horizontal="right"/>
      <protection/>
    </xf>
    <xf numFmtId="0" fontId="5" fillId="0" borderId="39" xfId="0" applyFont="1" applyFill="1" applyBorder="1" applyAlignment="1" applyProtection="1">
      <alignment horizontal="left"/>
      <protection/>
    </xf>
    <xf numFmtId="2" fontId="5" fillId="0" borderId="40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right" vertical="center" wrapText="1"/>
      <protection/>
    </xf>
    <xf numFmtId="3" fontId="5" fillId="0" borderId="22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3" fontId="5" fillId="0" borderId="21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3" fontId="4" fillId="33" borderId="22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/>
    </xf>
    <xf numFmtId="3" fontId="5" fillId="33" borderId="31" xfId="0" applyNumberFormat="1" applyFont="1" applyFill="1" applyBorder="1" applyAlignment="1" applyProtection="1">
      <alignment/>
      <protection locked="0"/>
    </xf>
    <xf numFmtId="3" fontId="5" fillId="36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3" fontId="5" fillId="0" borderId="31" xfId="0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center"/>
      <protection/>
    </xf>
    <xf numFmtId="3" fontId="5" fillId="0" borderId="44" xfId="0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 horizontal="center"/>
      <protection/>
    </xf>
    <xf numFmtId="3" fontId="5" fillId="0" borderId="48" xfId="0" applyNumberFormat="1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2" fontId="8" fillId="0" borderId="0" xfId="0" applyNumberFormat="1" applyFont="1" applyFill="1" applyAlignment="1" applyProtection="1">
      <alignment horizontal="center" vertical="center" wrapText="1"/>
      <protection/>
    </xf>
    <xf numFmtId="2" fontId="7" fillId="0" borderId="0" xfId="0" applyNumberFormat="1" applyFont="1" applyFill="1" applyAlignment="1" applyProtection="1">
      <alignment horizontal="center" vertical="center" wrapText="1"/>
      <protection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7" fillId="34" borderId="50" xfId="0" applyNumberFormat="1" applyFont="1" applyFill="1" applyBorder="1" applyAlignment="1" applyProtection="1">
      <alignment horizontal="center" vertical="center" wrapText="1"/>
      <protection/>
    </xf>
    <xf numFmtId="3" fontId="7" fillId="34" borderId="31" xfId="0" applyNumberFormat="1" applyFont="1" applyFill="1" applyBorder="1" applyAlignment="1" applyProtection="1">
      <alignment horizontal="right" vertical="center" wrapText="1"/>
      <protection/>
    </xf>
    <xf numFmtId="0" fontId="6" fillId="0" borderId="51" xfId="0" applyFont="1" applyBorder="1" applyAlignment="1" applyProtection="1">
      <alignment/>
      <protection/>
    </xf>
    <xf numFmtId="0" fontId="6" fillId="0" borderId="52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1" fontId="6" fillId="0" borderId="30" xfId="0" applyNumberFormat="1" applyFont="1" applyFill="1" applyBorder="1" applyAlignment="1" applyProtection="1">
      <alignment/>
      <protection/>
    </xf>
    <xf numFmtId="3" fontId="6" fillId="33" borderId="54" xfId="0" applyNumberFormat="1" applyFont="1" applyFill="1" applyBorder="1" applyAlignment="1" applyProtection="1">
      <alignment/>
      <protection locked="0"/>
    </xf>
    <xf numFmtId="3" fontId="6" fillId="33" borderId="40" xfId="0" applyNumberFormat="1" applyFont="1" applyFill="1" applyBorder="1" applyAlignment="1" applyProtection="1">
      <alignment/>
      <protection locked="0"/>
    </xf>
    <xf numFmtId="3" fontId="6" fillId="33" borderId="55" xfId="0" applyNumberFormat="1" applyFont="1" applyFill="1" applyBorder="1" applyAlignment="1" applyProtection="1">
      <alignment/>
      <protection locked="0"/>
    </xf>
    <xf numFmtId="3" fontId="6" fillId="0" borderId="56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/>
      <protection/>
    </xf>
    <xf numFmtId="3" fontId="6" fillId="33" borderId="4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12" fillId="37" borderId="32" xfId="0" applyFont="1" applyFill="1" applyBorder="1" applyAlignment="1" applyProtection="1">
      <alignment textRotation="90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 quotePrefix="1">
      <alignment/>
      <protection/>
    </xf>
    <xf numFmtId="0" fontId="5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right"/>
      <protection/>
    </xf>
    <xf numFmtId="1" fontId="4" fillId="33" borderId="30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49" fontId="4" fillId="34" borderId="19" xfId="0" applyNumberFormat="1" applyFont="1" applyFill="1" applyBorder="1" applyAlignment="1" applyProtection="1">
      <alignment/>
      <protection/>
    </xf>
    <xf numFmtId="0" fontId="5" fillId="34" borderId="31" xfId="0" applyFont="1" applyFill="1" applyBorder="1" applyAlignment="1" applyProtection="1">
      <alignment/>
      <protection/>
    </xf>
    <xf numFmtId="14" fontId="4" fillId="0" borderId="0" xfId="0" applyNumberFormat="1" applyFont="1" applyFill="1" applyAlignment="1" applyProtection="1" quotePrefix="1">
      <alignment/>
      <protection/>
    </xf>
    <xf numFmtId="49" fontId="4" fillId="0" borderId="2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13" fillId="0" borderId="0" xfId="53" applyFont="1" applyBorder="1" applyAlignment="1" applyProtection="1">
      <alignment horizontal="left" wrapText="1"/>
      <protection/>
    </xf>
    <xf numFmtId="0" fontId="4" fillId="0" borderId="23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14" fontId="4" fillId="33" borderId="57" xfId="0" applyNumberFormat="1" applyFont="1" applyFill="1" applyBorder="1" applyAlignment="1" applyProtection="1" quotePrefix="1">
      <alignment/>
      <protection locked="0"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5" fillId="33" borderId="21" xfId="0" applyNumberFormat="1" applyFont="1" applyFill="1" applyBorder="1" applyAlignment="1" applyProtection="1">
      <alignment horizontal="right"/>
      <protection locked="0"/>
    </xf>
    <xf numFmtId="4" fontId="4" fillId="33" borderId="21" xfId="0" applyNumberFormat="1" applyFont="1" applyFill="1" applyBorder="1" applyAlignment="1" applyProtection="1">
      <alignment/>
      <protection locked="0"/>
    </xf>
    <xf numFmtId="4" fontId="4" fillId="33" borderId="45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/>
      <protection/>
    </xf>
    <xf numFmtId="3" fontId="4" fillId="0" borderId="22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22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49" fontId="4" fillId="33" borderId="17" xfId="0" applyNumberFormat="1" applyFont="1" applyFill="1" applyBorder="1" applyAlignment="1" applyProtection="1" quotePrefix="1">
      <alignment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left" vertical="center" wrapText="1"/>
      <protection/>
    </xf>
    <xf numFmtId="3" fontId="15" fillId="34" borderId="3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202" fontId="4" fillId="0" borderId="21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horizontal="center"/>
      <protection/>
    </xf>
    <xf numFmtId="3" fontId="4" fillId="0" borderId="38" xfId="0" applyNumberFormat="1" applyFont="1" applyFill="1" applyBorder="1" applyAlignment="1" applyProtection="1">
      <alignment horizontal="left" vertical="center" wrapText="1"/>
      <protection/>
    </xf>
    <xf numFmtId="3" fontId="5" fillId="34" borderId="19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left" wrapText="1"/>
      <protection/>
    </xf>
    <xf numFmtId="3" fontId="5" fillId="0" borderId="24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 horizontal="center"/>
      <protection/>
    </xf>
    <xf numFmtId="3" fontId="11" fillId="0" borderId="21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 horizontal="center"/>
      <protection/>
    </xf>
    <xf numFmtId="3" fontId="4" fillId="0" borderId="40" xfId="0" applyNumberFormat="1" applyFont="1" applyFill="1" applyBorder="1" applyAlignment="1" applyProtection="1">
      <alignment horizontal="left" vertical="center" wrapText="1"/>
      <protection/>
    </xf>
    <xf numFmtId="1" fontId="4" fillId="0" borderId="30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59" xfId="0" applyNumberFormat="1" applyFont="1" applyFill="1" applyBorder="1" applyAlignment="1" applyProtection="1">
      <alignment horizontal="center" vertical="center" wrapText="1"/>
      <protection/>
    </xf>
    <xf numFmtId="1" fontId="3" fillId="0" borderId="60" xfId="0" applyNumberFormat="1" applyFont="1" applyFill="1" applyBorder="1" applyAlignment="1" applyProtection="1">
      <alignment horizontal="center" vertical="center" wrapText="1"/>
      <protection/>
    </xf>
    <xf numFmtId="4" fontId="4" fillId="33" borderId="24" xfId="0" applyNumberFormat="1" applyFont="1" applyFill="1" applyBorder="1" applyAlignment="1" applyProtection="1" quotePrefix="1">
      <alignment/>
      <protection locked="0"/>
    </xf>
    <xf numFmtId="3" fontId="4" fillId="33" borderId="45" xfId="0" applyNumberFormat="1" applyFont="1" applyFill="1" applyBorder="1" applyAlignment="1" applyProtection="1">
      <alignment/>
      <protection locked="0"/>
    </xf>
    <xf numFmtId="3" fontId="4" fillId="33" borderId="41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 quotePrefix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49" fontId="5" fillId="34" borderId="31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88" fontId="4" fillId="0" borderId="0" xfId="59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 vertical="center" wrapText="1"/>
      <protection/>
    </xf>
    <xf numFmtId="1" fontId="4" fillId="33" borderId="0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9" fontId="4" fillId="0" borderId="0" xfId="59" applyFont="1" applyFill="1" applyAlignment="1" applyProtection="1">
      <alignment/>
      <protection/>
    </xf>
    <xf numFmtId="49" fontId="4" fillId="33" borderId="23" xfId="0" applyNumberFormat="1" applyFont="1" applyFill="1" applyBorder="1" applyAlignment="1" applyProtection="1" quotePrefix="1">
      <alignment/>
      <protection locked="0"/>
    </xf>
    <xf numFmtId="49" fontId="4" fillId="33" borderId="17" xfId="0" applyNumberFormat="1" applyFont="1" applyFill="1" applyBorder="1" applyAlignment="1" applyProtection="1">
      <alignment wrapText="1"/>
      <protection locked="0"/>
    </xf>
    <xf numFmtId="204" fontId="4" fillId="0" borderId="0" xfId="0" applyNumberFormat="1" applyFont="1" applyFill="1" applyAlignment="1" applyProtection="1" quotePrefix="1">
      <alignment/>
      <protection/>
    </xf>
    <xf numFmtId="203" fontId="4" fillId="33" borderId="0" xfId="0" applyNumberFormat="1" applyFont="1" applyFill="1" applyBorder="1" applyAlignment="1" applyProtection="1" quotePrefix="1">
      <alignment/>
      <protection locked="0"/>
    </xf>
    <xf numFmtId="1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 quotePrefix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3" fillId="0" borderId="0" xfId="53" applyFont="1" applyBorder="1" applyAlignment="1" applyProtection="1">
      <alignment horizontal="left" wrapText="1"/>
      <protection/>
    </xf>
    <xf numFmtId="0" fontId="4" fillId="34" borderId="17" xfId="0" applyFont="1" applyFill="1" applyBorder="1" applyAlignment="1" applyProtection="1">
      <alignment horizontal="center" wrapText="1"/>
      <protection/>
    </xf>
    <xf numFmtId="0" fontId="13" fillId="0" borderId="0" xfId="53" applyFont="1" applyAlignment="1" applyProtection="1">
      <alignment wrapText="1"/>
      <protection/>
    </xf>
    <xf numFmtId="0" fontId="5" fillId="0" borderId="33" xfId="0" applyFont="1" applyFill="1" applyBorder="1" applyAlignment="1" applyProtection="1">
      <alignment horizontal="righ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3" fontId="5" fillId="0" borderId="33" xfId="0" applyNumberFormat="1" applyFont="1" applyFill="1" applyBorder="1" applyAlignment="1" applyProtection="1">
      <alignment horizontal="right"/>
      <protection/>
    </xf>
    <xf numFmtId="3" fontId="5" fillId="0" borderId="34" xfId="0" applyNumberFormat="1" applyFont="1" applyFill="1" applyBorder="1" applyAlignment="1" applyProtection="1">
      <alignment horizontal="right"/>
      <protection/>
    </xf>
    <xf numFmtId="2" fontId="8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3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J2" sqref="J2:K2"/>
      <selection pane="bottomLeft" activeCell="B3" sqref="B3"/>
    </sheetView>
  </sheetViews>
  <sheetFormatPr defaultColWidth="9.140625" defaultRowHeight="12.75"/>
  <cols>
    <col min="1" max="1" width="3.421875" style="55" customWidth="1"/>
    <col min="2" max="2" width="9.421875" style="260" customWidth="1"/>
    <col min="3" max="3" width="12.00390625" style="260" customWidth="1"/>
    <col min="4" max="4" width="34.421875" style="260" customWidth="1"/>
    <col min="5" max="5" width="8.7109375" style="260" customWidth="1"/>
    <col min="6" max="6" width="10.140625" style="260" customWidth="1"/>
    <col min="7" max="7" width="14.28125" style="260" hidden="1" customWidth="1"/>
    <col min="8" max="8" width="9.00390625" style="3" customWidth="1"/>
    <col min="9" max="9" width="8.7109375" style="3" customWidth="1"/>
    <col min="10" max="10" width="28.7109375" style="3" bestFit="1" customWidth="1"/>
    <col min="11" max="11" width="25.28125" style="3" customWidth="1"/>
    <col min="12" max="12" width="9.140625" style="3" hidden="1" customWidth="1"/>
    <col min="13" max="13" width="12.57421875" style="3" hidden="1" customWidth="1"/>
    <col min="14" max="17" width="9.140625" style="3" hidden="1" customWidth="1"/>
    <col min="18" max="18" width="11.28125" style="3" hidden="1" customWidth="1"/>
    <col min="19" max="42" width="9.140625" style="3" customWidth="1"/>
    <col min="43" max="16384" width="9.140625" style="55" customWidth="1"/>
  </cols>
  <sheetData>
    <row r="1" spans="1:10" ht="34.5" customHeight="1" thickBot="1">
      <c r="A1" s="338" t="str">
        <f>"МЕСЕЧЕН ОТЧЕТ НА "&amp;Danni!D3&amp;" КЪМ "&amp;Danni!G3</f>
        <v>МЕСЕЧЕН ОТЧЕТ НА --------------------------- КЪМ 28-02-2013</v>
      </c>
      <c r="B1" s="339"/>
      <c r="C1" s="339"/>
      <c r="D1" s="339"/>
      <c r="E1" s="339"/>
      <c r="F1" s="339"/>
      <c r="G1" s="339"/>
      <c r="H1" s="339"/>
      <c r="I1" s="317"/>
      <c r="J1" s="329"/>
    </row>
    <row r="2" spans="1:42" s="244" customFormat="1" ht="56.25" customHeight="1" thickBot="1">
      <c r="A2" s="240" t="s">
        <v>723</v>
      </c>
      <c r="B2" s="241" t="s">
        <v>33</v>
      </c>
      <c r="C2" s="241" t="s">
        <v>727</v>
      </c>
      <c r="D2" s="241" t="s">
        <v>39</v>
      </c>
      <c r="E2" s="241" t="s">
        <v>330</v>
      </c>
      <c r="F2" s="324" t="s">
        <v>116</v>
      </c>
      <c r="G2" s="324"/>
      <c r="H2" s="324" t="s">
        <v>724</v>
      </c>
      <c r="I2" s="318" t="s">
        <v>725</v>
      </c>
      <c r="J2" s="242"/>
      <c r="K2" s="242"/>
      <c r="L2" s="242">
        <v>1</v>
      </c>
      <c r="M2" s="243" t="s">
        <v>731</v>
      </c>
      <c r="N2" s="242">
        <v>31</v>
      </c>
      <c r="O2" s="242">
        <f>N2</f>
        <v>31</v>
      </c>
      <c r="P2" s="242"/>
      <c r="Q2" s="242">
        <v>1</v>
      </c>
      <c r="R2" s="243" t="s">
        <v>743</v>
      </c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</row>
    <row r="3" spans="1:18" ht="26.25" customHeight="1" thickBot="1">
      <c r="A3" s="245" t="str">
        <f>A2</f>
        <v>ver. 001</v>
      </c>
      <c r="B3" s="272" t="s">
        <v>726</v>
      </c>
      <c r="C3" s="272" t="s">
        <v>618</v>
      </c>
      <c r="D3" s="330" t="s">
        <v>605</v>
      </c>
      <c r="E3" s="246" t="s">
        <v>730</v>
      </c>
      <c r="F3" s="247">
        <v>2</v>
      </c>
      <c r="G3" s="261" t="str">
        <f>VLOOKUP(F3,L2:M14,2,0)</f>
        <v>28-02-2013</v>
      </c>
      <c r="H3" s="325">
        <v>1</v>
      </c>
      <c r="I3" s="326">
        <f>COUNTIF(H6:H17,"Problem")</f>
        <v>2</v>
      </c>
      <c r="J3" s="267" t="str">
        <f>IF(LEN(B3)=10,"OK","Непълен регистрационен номер")</f>
        <v>Непълен регистрационен номер</v>
      </c>
      <c r="L3" s="3">
        <v>2</v>
      </c>
      <c r="M3" s="249" t="s">
        <v>732</v>
      </c>
      <c r="N3" s="3">
        <v>28</v>
      </c>
      <c r="O3" s="3">
        <f>SUM($N$2:N3)</f>
        <v>59</v>
      </c>
      <c r="Q3" s="3">
        <v>2</v>
      </c>
      <c r="R3" s="249" t="s">
        <v>744</v>
      </c>
    </row>
    <row r="4" spans="1:18" ht="13.5" thickBot="1">
      <c r="A4" s="250"/>
      <c r="B4" s="341" t="s">
        <v>53</v>
      </c>
      <c r="C4" s="341"/>
      <c r="D4" s="341"/>
      <c r="E4" s="341"/>
      <c r="F4" s="341"/>
      <c r="G4" s="63"/>
      <c r="H4" s="319" t="s">
        <v>328</v>
      </c>
      <c r="I4" s="251"/>
      <c r="J4" s="267" t="str">
        <f>IF(LEN(C3)=9,"OK","Непълен ЕИК/БУЛСТАТ номер")</f>
        <v>Непълен ЕИК/БУЛСТАТ номер</v>
      </c>
      <c r="L4" s="3">
        <v>3</v>
      </c>
      <c r="M4" s="252" t="s">
        <v>733</v>
      </c>
      <c r="N4" s="3">
        <v>31</v>
      </c>
      <c r="O4" s="3">
        <f>SUM($N$2:N4)</f>
        <v>90</v>
      </c>
      <c r="Q4" s="3">
        <v>3</v>
      </c>
      <c r="R4" s="252" t="s">
        <v>745</v>
      </c>
    </row>
    <row r="5" spans="1:18" ht="12.75">
      <c r="A5" s="253"/>
      <c r="B5" s="137"/>
      <c r="C5" s="137"/>
      <c r="D5" s="137"/>
      <c r="E5" s="137"/>
      <c r="F5" s="137"/>
      <c r="G5" s="63"/>
      <c r="H5" s="63"/>
      <c r="I5" s="248"/>
      <c r="L5" s="3">
        <v>4</v>
      </c>
      <c r="M5" s="249" t="s">
        <v>734</v>
      </c>
      <c r="N5" s="3">
        <v>30</v>
      </c>
      <c r="O5" s="3">
        <f>SUM($N$2:N5)</f>
        <v>120</v>
      </c>
      <c r="Q5" s="3">
        <v>4</v>
      </c>
      <c r="R5" s="249" t="s">
        <v>746</v>
      </c>
    </row>
    <row r="6" spans="1:18" ht="33.75" customHeight="1">
      <c r="A6" s="231">
        <v>1</v>
      </c>
      <c r="B6" s="342" t="str">
        <f>1!A2&amp;" "&amp;1!A3&amp;" "&amp;1!A4</f>
        <v>БАЛАНС ОТ 01-01-2013 ДО 28-02-2013 НА ---------------------------</v>
      </c>
      <c r="C6" s="342"/>
      <c r="D6" s="342"/>
      <c r="E6" s="342"/>
      <c r="F6" s="342"/>
      <c r="G6" s="254"/>
      <c r="H6" s="63" t="str">
        <f>IF(COUNTBLANK(1!G8:G80)=0,"OK","Problem")</f>
        <v>OK</v>
      </c>
      <c r="I6" s="248"/>
      <c r="L6" s="3">
        <v>5</v>
      </c>
      <c r="M6" s="252" t="s">
        <v>735</v>
      </c>
      <c r="N6" s="3">
        <v>31</v>
      </c>
      <c r="O6" s="3">
        <f>SUM($N$2:N6)</f>
        <v>151</v>
      </c>
      <c r="Q6" s="3">
        <v>5</v>
      </c>
      <c r="R6" s="252" t="s">
        <v>747</v>
      </c>
    </row>
    <row r="7" spans="1:18" ht="12.75">
      <c r="A7" s="231"/>
      <c r="B7" s="255"/>
      <c r="C7" s="255"/>
      <c r="D7" s="255"/>
      <c r="E7" s="255"/>
      <c r="F7" s="255"/>
      <c r="G7" s="254"/>
      <c r="H7" s="63"/>
      <c r="I7" s="248"/>
      <c r="L7" s="3">
        <v>6</v>
      </c>
      <c r="M7" s="249" t="s">
        <v>736</v>
      </c>
      <c r="N7" s="3">
        <v>30</v>
      </c>
      <c r="O7" s="3">
        <f>SUM($N$2:N7)</f>
        <v>181</v>
      </c>
      <c r="Q7" s="3">
        <v>6</v>
      </c>
      <c r="R7" s="249" t="s">
        <v>748</v>
      </c>
    </row>
    <row r="8" spans="1:18" ht="31.5" customHeight="1">
      <c r="A8" s="231">
        <v>2</v>
      </c>
      <c r="B8" s="340" t="str">
        <f>2!A2&amp;" "&amp;2!A3&amp;" "&amp;2!A4</f>
        <v>ОТЧЕТ ЗА ПРИХОДИТЕ И РАЗХОДИТЕ ОТ 01-01-2013 ДО 28-02-2013 НА ---------------------------</v>
      </c>
      <c r="C8" s="340"/>
      <c r="D8" s="340"/>
      <c r="E8" s="340"/>
      <c r="F8" s="340"/>
      <c r="G8" s="254"/>
      <c r="H8" s="63" t="str">
        <f>IF(AND(2!H11="OK",COUNTBLANK(2!G8:G94)=0),"OK","Problem")</f>
        <v>Problem</v>
      </c>
      <c r="I8" s="248"/>
      <c r="J8" s="63"/>
      <c r="L8" s="3">
        <v>7</v>
      </c>
      <c r="M8" s="252" t="s">
        <v>737</v>
      </c>
      <c r="N8" s="3">
        <v>31</v>
      </c>
      <c r="O8" s="3">
        <f>SUM($N$2:N8)</f>
        <v>212</v>
      </c>
      <c r="Q8" s="3">
        <v>7</v>
      </c>
      <c r="R8" s="252" t="s">
        <v>749</v>
      </c>
    </row>
    <row r="9" spans="1:18" ht="12.75" customHeight="1">
      <c r="A9" s="231"/>
      <c r="B9" s="255"/>
      <c r="C9" s="255"/>
      <c r="D9" s="255"/>
      <c r="E9" s="255"/>
      <c r="F9" s="255"/>
      <c r="G9" s="254"/>
      <c r="H9" s="63"/>
      <c r="I9" s="248"/>
      <c r="L9" s="3">
        <v>8</v>
      </c>
      <c r="M9" s="249" t="s">
        <v>738</v>
      </c>
      <c r="N9" s="3">
        <v>31</v>
      </c>
      <c r="O9" s="3">
        <f>SUM($N$2:N9)</f>
        <v>243</v>
      </c>
      <c r="Q9" s="3">
        <v>8</v>
      </c>
      <c r="R9" s="249" t="s">
        <v>750</v>
      </c>
    </row>
    <row r="10" spans="1:18" ht="33.75" customHeight="1">
      <c r="A10" s="231">
        <v>3</v>
      </c>
      <c r="B10" s="340" t="str">
        <f>3!A2&amp;" "&amp;3!A3&amp;" "&amp;3!A4</f>
        <v>СПРАВКА ЗА ПЕРСОНАЛА ОТ 01-01-2013 ДО 28-02-2013 НА ---------------------------</v>
      </c>
      <c r="C10" s="340"/>
      <c r="D10" s="340"/>
      <c r="E10" s="340"/>
      <c r="F10" s="340"/>
      <c r="G10" s="254"/>
      <c r="H10" s="63" t="str">
        <f>IF(AND(3!H9="OK",3!H32="OK",COUNTIF(3!H15:H22,"OK")=8,COUNTIF(3!H35:H46,"OK")=12,COUNTBLANK(3!G8:G46)=0),"OK","Problem")</f>
        <v>OK</v>
      </c>
      <c r="I10" s="248"/>
      <c r="L10" s="3">
        <v>9</v>
      </c>
      <c r="M10" s="252" t="s">
        <v>739</v>
      </c>
      <c r="N10" s="3">
        <v>30</v>
      </c>
      <c r="O10" s="3">
        <f>SUM($N$2:N10)</f>
        <v>273</v>
      </c>
      <c r="Q10" s="3">
        <v>9</v>
      </c>
      <c r="R10" s="252" t="s">
        <v>751</v>
      </c>
    </row>
    <row r="11" spans="1:18" ht="12.75">
      <c r="A11" s="231"/>
      <c r="B11" s="255"/>
      <c r="C11" s="255"/>
      <c r="D11" s="255"/>
      <c r="E11" s="255"/>
      <c r="F11" s="255"/>
      <c r="G11" s="254"/>
      <c r="H11" s="63"/>
      <c r="I11" s="248"/>
      <c r="L11" s="3">
        <v>10</v>
      </c>
      <c r="M11" s="252" t="s">
        <v>740</v>
      </c>
      <c r="N11" s="3">
        <v>31</v>
      </c>
      <c r="O11" s="3">
        <f>SUM($N$2:N11)</f>
        <v>304</v>
      </c>
      <c r="Q11" s="3">
        <v>10</v>
      </c>
      <c r="R11" s="252" t="s">
        <v>752</v>
      </c>
    </row>
    <row r="12" spans="1:18" ht="46.5" customHeight="1">
      <c r="A12" s="231">
        <v>4</v>
      </c>
      <c r="B12" s="340" t="str">
        <f>4!A1</f>
        <v>СПРАВКА ЗА ЗАДЪЛЖЕНИЯТА ЗА ЛЕКАРСТВЕНИ ПРОДУКТИ И МЕДИЦИНСКИ ИЗДЕЛИЯ И КОНСУМАТИВИ  НА --------------------------- КЪМ 28-02-2013 В ЛЕВА</v>
      </c>
      <c r="C12" s="340"/>
      <c r="D12" s="340"/>
      <c r="E12" s="340"/>
      <c r="F12" s="340"/>
      <c r="G12" s="254"/>
      <c r="H12" s="63" t="str">
        <f>IF(COUNTBLANK(4!F5:Q55)=0,"OK","Problem")</f>
        <v>OK</v>
      </c>
      <c r="I12" s="248"/>
      <c r="K12" s="249"/>
      <c r="L12" s="3">
        <v>11</v>
      </c>
      <c r="M12" s="252" t="s">
        <v>741</v>
      </c>
      <c r="N12" s="3">
        <v>30</v>
      </c>
      <c r="O12" s="3">
        <f>SUM($N$2:N12)</f>
        <v>334</v>
      </c>
      <c r="Q12" s="3">
        <v>11</v>
      </c>
      <c r="R12" s="252" t="s">
        <v>753</v>
      </c>
    </row>
    <row r="13" spans="1:18" ht="12.75">
      <c r="A13" s="231"/>
      <c r="B13" s="255"/>
      <c r="C13" s="255"/>
      <c r="D13" s="255"/>
      <c r="E13" s="255"/>
      <c r="F13" s="255"/>
      <c r="G13" s="254"/>
      <c r="H13" s="63"/>
      <c r="I13" s="248"/>
      <c r="L13" s="3">
        <v>12</v>
      </c>
      <c r="M13" s="252" t="s">
        <v>742</v>
      </c>
      <c r="N13" s="3">
        <v>31</v>
      </c>
      <c r="O13" s="3">
        <f>SUM($N$2:N13)</f>
        <v>365</v>
      </c>
      <c r="Q13" s="3">
        <v>12</v>
      </c>
      <c r="R13" s="252" t="s">
        <v>754</v>
      </c>
    </row>
    <row r="14" spans="1:18" ht="32.25" customHeight="1">
      <c r="A14" s="231">
        <v>5</v>
      </c>
      <c r="B14" s="340" t="str">
        <f>5!A1</f>
        <v>СПРАВКА ЗА КРАТКОСРОЧНИТЕ ЗАДЪЛЖЕНИЯ ОТ 01-01-2013 ДО 28-02-2013 НА ---------------------------</v>
      </c>
      <c r="C14" s="340"/>
      <c r="D14" s="340"/>
      <c r="E14" s="340"/>
      <c r="F14" s="340"/>
      <c r="G14" s="254"/>
      <c r="H14" s="63" t="str">
        <f>IF(COUNTBLANK(5!G4:H25)=0,"OK","Problem")</f>
        <v>OK</v>
      </c>
      <c r="I14" s="248"/>
      <c r="M14" s="332"/>
      <c r="R14" s="3" t="str">
        <f>VLOOKUP($H$3,Q2:R13,2,0)</f>
        <v>01-01-2013</v>
      </c>
    </row>
    <row r="15" spans="1:13" ht="9.75" customHeight="1">
      <c r="A15" s="231"/>
      <c r="B15" s="255"/>
      <c r="C15" s="255"/>
      <c r="D15" s="255"/>
      <c r="E15" s="255"/>
      <c r="F15" s="255"/>
      <c r="G15" s="254"/>
      <c r="H15" s="63"/>
      <c r="I15" s="248"/>
      <c r="M15" s="252"/>
    </row>
    <row r="16" spans="1:13" ht="31.5" customHeight="1">
      <c r="A16" s="231">
        <v>8</v>
      </c>
      <c r="B16" s="340" t="str">
        <f>8!A1</f>
        <v>ОБОБЩЕНА СПРАВКА ЗА ДЕЙНОСТТА ОТ 01-01-2013 ДО 28-02-2013 НА ---------------------------</v>
      </c>
      <c r="C16" s="340"/>
      <c r="D16" s="340"/>
      <c r="E16" s="340"/>
      <c r="F16" s="340"/>
      <c r="G16" s="254"/>
      <c r="H16" s="63" t="str">
        <f>IF(AND(8!H5="OK",8!H6="OK",8!H7="OK",8!H8="OK",8!H9="OK",8!H10="OK",COUNTBLANK(8!G5:G61)=0),"OK","Problem")</f>
        <v>Problem</v>
      </c>
      <c r="I16" s="248"/>
      <c r="M16" s="331"/>
    </row>
    <row r="17" spans="1:9" ht="34.5" customHeight="1">
      <c r="A17" s="231">
        <v>14</v>
      </c>
      <c r="B17" s="340" t="str">
        <f>'14'!A1</f>
        <v>ФИНАНСОВО-ИКОНОМИЧЕСКИ ПОКАЗАТЕЛИ НА ---------------------------ОТ 01-01-2013 ДО 28-02-2013</v>
      </c>
      <c r="C17" s="340"/>
      <c r="D17" s="340"/>
      <c r="E17" s="340"/>
      <c r="F17" s="340"/>
      <c r="G17" s="254"/>
      <c r="H17" s="63" t="str">
        <f>IF(COUNTBLANK('14'!G4:G36)=0,"OK","Problem")</f>
        <v>OK</v>
      </c>
      <c r="I17" s="248"/>
    </row>
    <row r="18" spans="1:9" ht="12.75" customHeight="1">
      <c r="A18" s="231"/>
      <c r="B18" s="255"/>
      <c r="C18" s="255"/>
      <c r="D18" s="255"/>
      <c r="E18" s="255"/>
      <c r="F18" s="255"/>
      <c r="G18" s="254"/>
      <c r="H18" s="63"/>
      <c r="I18" s="248"/>
    </row>
    <row r="19" spans="1:9" ht="12.75">
      <c r="A19" s="256"/>
      <c r="B19" s="255"/>
      <c r="C19" s="255"/>
      <c r="D19" s="255"/>
      <c r="E19" s="255"/>
      <c r="F19" s="255"/>
      <c r="G19" s="63"/>
      <c r="H19" s="63"/>
      <c r="I19" s="248"/>
    </row>
    <row r="20" spans="1:9" ht="12.75">
      <c r="A20" s="256"/>
      <c r="B20" s="336"/>
      <c r="C20" s="336"/>
      <c r="D20" s="336"/>
      <c r="E20" s="336"/>
      <c r="F20" s="47" t="s">
        <v>118</v>
      </c>
      <c r="G20" s="63"/>
      <c r="H20" s="63"/>
      <c r="I20" s="248"/>
    </row>
    <row r="21" spans="1:9" ht="12.75">
      <c r="A21" s="256"/>
      <c r="B21" s="60"/>
      <c r="C21" s="60"/>
      <c r="D21" s="47"/>
      <c r="E21" s="47"/>
      <c r="F21" s="47"/>
      <c r="G21" s="63"/>
      <c r="H21" s="63"/>
      <c r="I21" s="248"/>
    </row>
    <row r="22" spans="1:9" ht="12.75">
      <c r="A22" s="256"/>
      <c r="B22" s="336"/>
      <c r="C22" s="336"/>
      <c r="D22" s="336"/>
      <c r="E22" s="336"/>
      <c r="F22" s="47" t="s">
        <v>119</v>
      </c>
      <c r="G22" s="63"/>
      <c r="H22" s="63"/>
      <c r="I22" s="248"/>
    </row>
    <row r="23" spans="1:9" ht="12.75">
      <c r="A23" s="256"/>
      <c r="B23" s="47"/>
      <c r="C23" s="47"/>
      <c r="D23" s="47"/>
      <c r="E23" s="47"/>
      <c r="F23" s="47"/>
      <c r="G23" s="63"/>
      <c r="H23" s="63"/>
      <c r="I23" s="248"/>
    </row>
    <row r="24" spans="1:9" ht="12.75">
      <c r="A24" s="256"/>
      <c r="B24" s="257" t="s">
        <v>329</v>
      </c>
      <c r="C24" s="257"/>
      <c r="D24" s="47"/>
      <c r="E24" s="47"/>
      <c r="F24" s="47"/>
      <c r="G24" s="63"/>
      <c r="H24" s="63"/>
      <c r="I24" s="248"/>
    </row>
    <row r="25" spans="1:9" ht="12.75">
      <c r="A25" s="256"/>
      <c r="B25" s="47"/>
      <c r="C25" s="47"/>
      <c r="D25" s="47"/>
      <c r="E25" s="47"/>
      <c r="F25" s="47"/>
      <c r="G25" s="63"/>
      <c r="H25" s="63"/>
      <c r="I25" s="248"/>
    </row>
    <row r="26" spans="1:9" ht="12.75">
      <c r="A26" s="256"/>
      <c r="B26" s="336"/>
      <c r="C26" s="336"/>
      <c r="D26" s="336"/>
      <c r="E26" s="336"/>
      <c r="F26" s="47" t="s">
        <v>120</v>
      </c>
      <c r="G26" s="63"/>
      <c r="H26" s="63"/>
      <c r="I26" s="248"/>
    </row>
    <row r="27" spans="1:9" ht="12.75">
      <c r="A27" s="256"/>
      <c r="B27" s="47"/>
      <c r="C27" s="47"/>
      <c r="D27" s="47"/>
      <c r="E27" s="47"/>
      <c r="F27" s="47"/>
      <c r="G27" s="63"/>
      <c r="H27" s="63"/>
      <c r="I27" s="248"/>
    </row>
    <row r="28" spans="1:9" ht="13.5" thickBot="1">
      <c r="A28" s="258"/>
      <c r="B28" s="337"/>
      <c r="C28" s="337"/>
      <c r="D28" s="337"/>
      <c r="E28" s="337"/>
      <c r="F28" s="232" t="s">
        <v>121</v>
      </c>
      <c r="G28" s="64"/>
      <c r="H28" s="64"/>
      <c r="I28" s="259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</sheetData>
  <sheetProtection password="CAEB" sheet="1"/>
  <mergeCells count="13">
    <mergeCell ref="B10:F10"/>
    <mergeCell ref="B14:F14"/>
    <mergeCell ref="B16:F16"/>
    <mergeCell ref="B20:E20"/>
    <mergeCell ref="B22:E22"/>
    <mergeCell ref="B26:E26"/>
    <mergeCell ref="B28:E28"/>
    <mergeCell ref="A1:H1"/>
    <mergeCell ref="B17:F17"/>
    <mergeCell ref="B12:F12"/>
    <mergeCell ref="B4:F4"/>
    <mergeCell ref="B6:F6"/>
    <mergeCell ref="B8:F8"/>
  </mergeCells>
  <dataValidations count="1">
    <dataValidation type="whole" allowBlank="1" showInputMessage="1" showErrorMessage="1" sqref="F3">
      <formula1>1</formula1>
      <formula2>13</formula2>
    </dataValidation>
  </dataValidations>
  <hyperlinks>
    <hyperlink ref="B12:F12" location="'4'!A1" display="'4'!A1"/>
    <hyperlink ref="B10:F10" location="'3'!A1" display="'3'!A1"/>
    <hyperlink ref="B17:F17" location="'14'!A1" display="'14'!A1"/>
    <hyperlink ref="B6:F6" location="'1'!A1" display="'1'!A1"/>
    <hyperlink ref="B8:F8" location="'2'!A1" display="'2'!A1"/>
    <hyperlink ref="B14:F14" location="'5'!A1" display="'5'!A1"/>
    <hyperlink ref="B16:F16" location="Prilojenie_2A_2008_ver.003.xls#'8'!A1" display="Prilojenie_2A_2008_ver.003.xls#'8'!A1"/>
  </hyperlinks>
  <printOptions/>
  <pageMargins left="0.984251968503937" right="0.7480314960629921" top="0.7874015748031497" bottom="0.984251968503937" header="0.35433070866141736" footer="0.5118110236220472"/>
  <pageSetup fitToHeight="1" fitToWidth="1" horizontalDpi="600" verticalDpi="600" orientation="portrait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169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H23" sqref="H23"/>
      <selection pane="bottomLeft" activeCell="G10" sqref="G10"/>
    </sheetView>
  </sheetViews>
  <sheetFormatPr defaultColWidth="9.140625" defaultRowHeight="12.75"/>
  <cols>
    <col min="1" max="1" width="4.8515625" style="163" customWidth="1"/>
    <col min="2" max="2" width="62.7109375" style="50" customWidth="1"/>
    <col min="3" max="3" width="9.140625" style="5" hidden="1" customWidth="1"/>
    <col min="4" max="4" width="5.8515625" style="5" hidden="1" customWidth="1"/>
    <col min="5" max="5" width="6.8515625" style="5" hidden="1" customWidth="1"/>
    <col min="6" max="6" width="6.28125" style="5" hidden="1" customWidth="1"/>
    <col min="7" max="7" width="20.00390625" style="5" customWidth="1"/>
    <col min="8" max="21" width="9.140625" style="4" customWidth="1"/>
    <col min="22" max="16384" width="9.140625" style="5" customWidth="1"/>
  </cols>
  <sheetData>
    <row r="1" spans="1:21" s="75" customFormat="1" ht="12.75" customHeight="1">
      <c r="A1" s="166"/>
      <c r="B1" s="343" t="str">
        <f>"   ЕИК/БУЛСТАТ "&amp;Danni!C3</f>
        <v>   ЕИК/БУЛСТАТ -----------------</v>
      </c>
      <c r="C1" s="343"/>
      <c r="D1" s="343"/>
      <c r="E1" s="343"/>
      <c r="F1" s="343"/>
      <c r="G1" s="344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s="75" customFormat="1" ht="12.75" customHeight="1">
      <c r="A2" s="346" t="str">
        <f>"БАЛАНС"</f>
        <v>БАЛАНС</v>
      </c>
      <c r="B2" s="347"/>
      <c r="C2" s="347"/>
      <c r="D2" s="347"/>
      <c r="E2" s="347"/>
      <c r="F2" s="347"/>
      <c r="G2" s="34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75" customFormat="1" ht="12.75" customHeight="1">
      <c r="A3" s="346" t="str">
        <f>"ОТ "&amp;Danni!$R$14&amp;" ДО "&amp;Danni!G3</f>
        <v>ОТ 01-01-2013 ДО 28-02-2013</v>
      </c>
      <c r="B3" s="347"/>
      <c r="C3" s="347"/>
      <c r="D3" s="347"/>
      <c r="E3" s="347"/>
      <c r="F3" s="347"/>
      <c r="G3" s="34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s="75" customFormat="1" ht="12.75" customHeight="1">
      <c r="A4" s="346" t="str">
        <f>"НА "&amp;Danni!D3</f>
        <v>НА ---------------------------</v>
      </c>
      <c r="B4" s="347"/>
      <c r="C4" s="347"/>
      <c r="D4" s="347"/>
      <c r="E4" s="347"/>
      <c r="F4" s="347"/>
      <c r="G4" s="34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s="75" customFormat="1" ht="13.5" thickBot="1">
      <c r="A5" s="168"/>
      <c r="B5" s="161"/>
      <c r="C5" s="161"/>
      <c r="D5" s="161"/>
      <c r="E5" s="161"/>
      <c r="F5" s="161"/>
      <c r="G5" s="167" t="s">
        <v>473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s="52" customFormat="1" ht="26.25" customHeight="1" thickBot="1">
      <c r="A6" s="169"/>
      <c r="B6" s="77" t="s">
        <v>130</v>
      </c>
      <c r="C6" s="78" t="s">
        <v>124</v>
      </c>
      <c r="D6" s="78" t="s">
        <v>114</v>
      </c>
      <c r="E6" s="78" t="s">
        <v>115</v>
      </c>
      <c r="F6" s="78" t="s">
        <v>126</v>
      </c>
      <c r="G6" s="79" t="s">
        <v>606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7" s="51" customFormat="1" ht="12" customHeight="1" thickBot="1">
      <c r="A7" s="165">
        <v>1</v>
      </c>
      <c r="B7" s="66">
        <v>2</v>
      </c>
      <c r="C7" s="66"/>
      <c r="D7" s="66"/>
      <c r="E7" s="66"/>
      <c r="F7" s="66"/>
      <c r="G7" s="67">
        <v>3</v>
      </c>
    </row>
    <row r="8" spans="1:21" s="72" customFormat="1" ht="12.75">
      <c r="A8" s="164" t="s">
        <v>0</v>
      </c>
      <c r="B8" s="127" t="s">
        <v>32</v>
      </c>
      <c r="C8" s="68" t="str">
        <f>Danni!$B$3</f>
        <v>-----------</v>
      </c>
      <c r="D8" s="68" t="str">
        <f>Danni!$E$3</f>
        <v>2013</v>
      </c>
      <c r="E8" s="68">
        <f>Danni!$F$3</f>
        <v>2</v>
      </c>
      <c r="F8" s="68" t="s">
        <v>363</v>
      </c>
      <c r="G8" s="188">
        <f>G9+G17+G18+G19+G20</f>
        <v>0</v>
      </c>
      <c r="H8" s="5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8" ht="13.5" customHeight="1">
      <c r="A9" s="189" t="s">
        <v>1</v>
      </c>
      <c r="B9" s="144" t="s">
        <v>464</v>
      </c>
      <c r="C9" s="68" t="str">
        <f>Danni!$B$3</f>
        <v>-----------</v>
      </c>
      <c r="D9" s="68" t="str">
        <f>Danni!$E$3</f>
        <v>2013</v>
      </c>
      <c r="E9" s="68">
        <f>Danni!$F$3</f>
        <v>2</v>
      </c>
      <c r="F9" s="68" t="s">
        <v>364</v>
      </c>
      <c r="G9" s="83">
        <f>SUM(G10:G16)</f>
        <v>0</v>
      </c>
      <c r="H9" s="51"/>
    </row>
    <row r="10" spans="1:8" ht="13.5" customHeight="1">
      <c r="A10" s="190">
        <v>1</v>
      </c>
      <c r="B10" s="132" t="s">
        <v>334</v>
      </c>
      <c r="C10" s="68" t="str">
        <f>Danni!$B$3</f>
        <v>-----------</v>
      </c>
      <c r="D10" s="68" t="str">
        <f>Danni!$E$3</f>
        <v>2013</v>
      </c>
      <c r="E10" s="68">
        <f>Danni!$F$3</f>
        <v>2</v>
      </c>
      <c r="F10" s="68" t="s">
        <v>365</v>
      </c>
      <c r="G10" s="81">
        <v>0</v>
      </c>
      <c r="H10" s="51"/>
    </row>
    <row r="11" spans="1:8" ht="13.5" customHeight="1">
      <c r="A11" s="190">
        <v>2</v>
      </c>
      <c r="B11" s="132" t="s">
        <v>610</v>
      </c>
      <c r="C11" s="68" t="str">
        <f>Danni!$B$3</f>
        <v>-----------</v>
      </c>
      <c r="D11" s="68" t="str">
        <f>Danni!$E$3</f>
        <v>2013</v>
      </c>
      <c r="E11" s="68">
        <f>Danni!$F$3</f>
        <v>2</v>
      </c>
      <c r="F11" s="68" t="s">
        <v>366</v>
      </c>
      <c r="G11" s="81">
        <v>0</v>
      </c>
      <c r="H11" s="51"/>
    </row>
    <row r="12" spans="1:8" ht="12.75" customHeight="1">
      <c r="A12" s="190">
        <v>3</v>
      </c>
      <c r="B12" s="132" t="s">
        <v>474</v>
      </c>
      <c r="C12" s="68" t="str">
        <f>Danni!$B$3</f>
        <v>-----------</v>
      </c>
      <c r="D12" s="68" t="str">
        <f>Danni!$E$3</f>
        <v>2013</v>
      </c>
      <c r="E12" s="68">
        <f>Danni!$F$3</f>
        <v>2</v>
      </c>
      <c r="F12" s="68" t="s">
        <v>367</v>
      </c>
      <c r="G12" s="81">
        <v>0</v>
      </c>
      <c r="H12" s="51"/>
    </row>
    <row r="13" spans="1:8" ht="13.5" customHeight="1">
      <c r="A13" s="190">
        <v>4</v>
      </c>
      <c r="B13" s="132" t="s">
        <v>335</v>
      </c>
      <c r="C13" s="68" t="str">
        <f>Danni!$B$3</f>
        <v>-----------</v>
      </c>
      <c r="D13" s="68" t="str">
        <f>Danni!$E$3</f>
        <v>2013</v>
      </c>
      <c r="E13" s="68">
        <f>Danni!$F$3</f>
        <v>2</v>
      </c>
      <c r="F13" s="68" t="s">
        <v>368</v>
      </c>
      <c r="G13" s="81">
        <v>0</v>
      </c>
      <c r="H13" s="51"/>
    </row>
    <row r="14" spans="1:8" ht="12.75" customHeight="1">
      <c r="A14" s="190">
        <v>5</v>
      </c>
      <c r="B14" s="132" t="s">
        <v>336</v>
      </c>
      <c r="C14" s="68" t="str">
        <f>Danni!$B$3</f>
        <v>-----------</v>
      </c>
      <c r="D14" s="68" t="str">
        <f>Danni!$E$3</f>
        <v>2013</v>
      </c>
      <c r="E14" s="68">
        <f>Danni!$F$3</f>
        <v>2</v>
      </c>
      <c r="F14" s="68" t="s">
        <v>369</v>
      </c>
      <c r="G14" s="81">
        <v>0</v>
      </c>
      <c r="H14" s="51"/>
    </row>
    <row r="15" spans="1:8" ht="13.5" customHeight="1">
      <c r="A15" s="190">
        <v>6</v>
      </c>
      <c r="B15" s="132" t="s">
        <v>337</v>
      </c>
      <c r="C15" s="68" t="str">
        <f>Danni!$B$3</f>
        <v>-----------</v>
      </c>
      <c r="D15" s="68" t="str">
        <f>Danni!$E$3</f>
        <v>2013</v>
      </c>
      <c r="E15" s="68">
        <f>Danni!$F$3</f>
        <v>2</v>
      </c>
      <c r="F15" s="68" t="s">
        <v>370</v>
      </c>
      <c r="G15" s="81">
        <v>0</v>
      </c>
      <c r="H15" s="51"/>
    </row>
    <row r="16" spans="1:8" ht="12.75" customHeight="1">
      <c r="A16" s="190">
        <v>7</v>
      </c>
      <c r="B16" s="144" t="s">
        <v>338</v>
      </c>
      <c r="C16" s="68" t="str">
        <f>Danni!$B$3</f>
        <v>-----------</v>
      </c>
      <c r="D16" s="68" t="str">
        <f>Danni!$E$3</f>
        <v>2013</v>
      </c>
      <c r="E16" s="68">
        <f>Danni!$F$3</f>
        <v>2</v>
      </c>
      <c r="F16" s="68" t="s">
        <v>371</v>
      </c>
      <c r="G16" s="81">
        <v>0</v>
      </c>
      <c r="H16" s="51"/>
    </row>
    <row r="17" spans="1:8" ht="12.75">
      <c r="A17" s="189" t="s">
        <v>2</v>
      </c>
      <c r="B17" s="144" t="s">
        <v>465</v>
      </c>
      <c r="C17" s="68" t="str">
        <f>Danni!$B$3</f>
        <v>-----------</v>
      </c>
      <c r="D17" s="68" t="str">
        <f>Danni!$E$3</f>
        <v>2013</v>
      </c>
      <c r="E17" s="68">
        <f>Danni!$F$3</f>
        <v>2</v>
      </c>
      <c r="F17" s="68" t="s">
        <v>372</v>
      </c>
      <c r="G17" s="81">
        <v>0</v>
      </c>
      <c r="H17" s="51"/>
    </row>
    <row r="18" spans="1:8" ht="12.75">
      <c r="A18" s="189" t="s">
        <v>3</v>
      </c>
      <c r="B18" s="144" t="s">
        <v>466</v>
      </c>
      <c r="C18" s="68" t="str">
        <f>Danni!$B$3</f>
        <v>-----------</v>
      </c>
      <c r="D18" s="68" t="str">
        <f>Danni!$E$3</f>
        <v>2013</v>
      </c>
      <c r="E18" s="68">
        <f>Danni!$F$3</f>
        <v>2</v>
      </c>
      <c r="F18" s="68" t="s">
        <v>373</v>
      </c>
      <c r="G18" s="81">
        <v>0</v>
      </c>
      <c r="H18" s="51"/>
    </row>
    <row r="19" spans="1:8" ht="12.75">
      <c r="A19" s="189" t="s">
        <v>4</v>
      </c>
      <c r="B19" s="144" t="s">
        <v>339</v>
      </c>
      <c r="C19" s="68" t="str">
        <f>Danni!$B$3</f>
        <v>-----------</v>
      </c>
      <c r="D19" s="68" t="str">
        <f>Danni!$E$3</f>
        <v>2013</v>
      </c>
      <c r="E19" s="68">
        <f>Danni!$F$3</f>
        <v>2</v>
      </c>
      <c r="F19" s="68" t="s">
        <v>374</v>
      </c>
      <c r="G19" s="81">
        <v>0</v>
      </c>
      <c r="H19" s="51"/>
    </row>
    <row r="20" spans="1:8" ht="12.75">
      <c r="A20" s="189" t="s">
        <v>5</v>
      </c>
      <c r="B20" s="144" t="s">
        <v>6</v>
      </c>
      <c r="C20" s="68" t="str">
        <f>Danni!$B$3</f>
        <v>-----------</v>
      </c>
      <c r="D20" s="68" t="str">
        <f>Danni!$E$3</f>
        <v>2013</v>
      </c>
      <c r="E20" s="68">
        <f>Danni!$F$3</f>
        <v>2</v>
      </c>
      <c r="F20" s="68" t="s">
        <v>375</v>
      </c>
      <c r="G20" s="81">
        <v>0</v>
      </c>
      <c r="H20" s="51"/>
    </row>
    <row r="21" spans="1:21" s="72" customFormat="1" ht="12.75">
      <c r="A21" s="189" t="s">
        <v>7</v>
      </c>
      <c r="B21" s="149" t="s">
        <v>8</v>
      </c>
      <c r="C21" s="68" t="str">
        <f>Danni!$B$3</f>
        <v>-----------</v>
      </c>
      <c r="D21" s="68" t="str">
        <f>Danni!$E$3</f>
        <v>2013</v>
      </c>
      <c r="E21" s="68">
        <f>Danni!$F$3</f>
        <v>2</v>
      </c>
      <c r="F21" s="68" t="s">
        <v>378</v>
      </c>
      <c r="G21" s="191">
        <f>G22+G29+G37+G38+G43</f>
        <v>0</v>
      </c>
      <c r="H21" s="5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8" ht="12.75">
      <c r="A22" s="189" t="s">
        <v>13</v>
      </c>
      <c r="B22" s="144" t="s">
        <v>9</v>
      </c>
      <c r="C22" s="68" t="str">
        <f>Danni!$B$3</f>
        <v>-----------</v>
      </c>
      <c r="D22" s="68" t="str">
        <f>Danni!$E$3</f>
        <v>2013</v>
      </c>
      <c r="E22" s="68">
        <f>Danni!$F$3</f>
        <v>2</v>
      </c>
      <c r="F22" s="68" t="s">
        <v>379</v>
      </c>
      <c r="G22" s="192">
        <f>SUM(G23:G28)</f>
        <v>0</v>
      </c>
      <c r="H22" s="51"/>
    </row>
    <row r="23" spans="1:8" ht="12.75">
      <c r="A23" s="190">
        <v>1</v>
      </c>
      <c r="B23" s="144" t="s">
        <v>478</v>
      </c>
      <c r="C23" s="68" t="str">
        <f>Danni!$B$3</f>
        <v>-----------</v>
      </c>
      <c r="D23" s="68" t="str">
        <f>Danni!$E$3</f>
        <v>2013</v>
      </c>
      <c r="E23" s="68">
        <f>Danni!$F$3</f>
        <v>2</v>
      </c>
      <c r="F23" s="68" t="s">
        <v>380</v>
      </c>
      <c r="G23" s="81">
        <v>0</v>
      </c>
      <c r="H23" s="51"/>
    </row>
    <row r="24" spans="1:8" ht="25.5">
      <c r="A24" s="190">
        <v>2</v>
      </c>
      <c r="B24" s="144" t="s">
        <v>512</v>
      </c>
      <c r="C24" s="68" t="str">
        <f>Danni!$B$3</f>
        <v>-----------</v>
      </c>
      <c r="D24" s="68" t="str">
        <f>Danni!$E$3</f>
        <v>2013</v>
      </c>
      <c r="E24" s="68">
        <f>Danni!$F$3</f>
        <v>2</v>
      </c>
      <c r="F24" s="68" t="s">
        <v>381</v>
      </c>
      <c r="G24" s="81">
        <v>0</v>
      </c>
      <c r="H24" s="51"/>
    </row>
    <row r="25" spans="1:8" ht="12.75">
      <c r="A25" s="190">
        <v>3</v>
      </c>
      <c r="B25" s="144" t="s">
        <v>479</v>
      </c>
      <c r="C25" s="68" t="str">
        <f>Danni!$B$3</f>
        <v>-----------</v>
      </c>
      <c r="D25" s="68" t="str">
        <f>Danni!$E$3</f>
        <v>2013</v>
      </c>
      <c r="E25" s="68">
        <f>Danni!$F$3</f>
        <v>2</v>
      </c>
      <c r="F25" s="68" t="s">
        <v>382</v>
      </c>
      <c r="G25" s="81">
        <v>0</v>
      </c>
      <c r="H25" s="51"/>
    </row>
    <row r="26" spans="1:8" ht="12.75">
      <c r="A26" s="190">
        <v>4</v>
      </c>
      <c r="B26" s="144" t="s">
        <v>525</v>
      </c>
      <c r="C26" s="68" t="str">
        <f>Danni!$B$3</f>
        <v>-----------</v>
      </c>
      <c r="D26" s="68" t="str">
        <f>Danni!$E$3</f>
        <v>2013</v>
      </c>
      <c r="E26" s="68">
        <f>Danni!$F$3</f>
        <v>2</v>
      </c>
      <c r="F26" s="68" t="s">
        <v>383</v>
      </c>
      <c r="G26" s="81">
        <v>0</v>
      </c>
      <c r="H26" s="51"/>
    </row>
    <row r="27" spans="1:8" ht="12.75">
      <c r="A27" s="190">
        <v>5</v>
      </c>
      <c r="B27" s="144" t="s">
        <v>31</v>
      </c>
      <c r="C27" s="68" t="str">
        <f>Danni!$B$3</f>
        <v>-----------</v>
      </c>
      <c r="D27" s="68" t="str">
        <f>Danni!$E$3</f>
        <v>2013</v>
      </c>
      <c r="E27" s="68">
        <f>Danni!$F$3</f>
        <v>2</v>
      </c>
      <c r="F27" s="68" t="s">
        <v>384</v>
      </c>
      <c r="G27" s="81">
        <v>0</v>
      </c>
      <c r="H27" s="51"/>
    </row>
    <row r="28" spans="1:8" ht="12.75">
      <c r="A28" s="190">
        <v>6</v>
      </c>
      <c r="B28" s="144" t="s">
        <v>28</v>
      </c>
      <c r="C28" s="68" t="str">
        <f>Danni!$B$3</f>
        <v>-----------</v>
      </c>
      <c r="D28" s="68" t="str">
        <f>Danni!$E$3</f>
        <v>2013</v>
      </c>
      <c r="E28" s="68">
        <f>Danni!$F$3</f>
        <v>2</v>
      </c>
      <c r="F28" s="68" t="s">
        <v>385</v>
      </c>
      <c r="G28" s="81">
        <v>0</v>
      </c>
      <c r="H28" s="51"/>
    </row>
    <row r="29" spans="1:8" ht="12.75">
      <c r="A29" s="189" t="s">
        <v>12</v>
      </c>
      <c r="B29" s="144" t="s">
        <v>10</v>
      </c>
      <c r="C29" s="68" t="str">
        <f>Danni!$B$3</f>
        <v>-----------</v>
      </c>
      <c r="D29" s="68" t="str">
        <f>Danni!$E$3</f>
        <v>2013</v>
      </c>
      <c r="E29" s="68">
        <f>Danni!$F$3</f>
        <v>2</v>
      </c>
      <c r="F29" s="68" t="s">
        <v>386</v>
      </c>
      <c r="G29" s="192">
        <f>SUM(G30:G36)-G32</f>
        <v>0</v>
      </c>
      <c r="H29" s="51"/>
    </row>
    <row r="30" spans="1:8" ht="12.75">
      <c r="A30" s="190">
        <v>1</v>
      </c>
      <c r="B30" s="144" t="s">
        <v>340</v>
      </c>
      <c r="C30" s="68" t="str">
        <f>Danni!$B$3</f>
        <v>-----------</v>
      </c>
      <c r="D30" s="68" t="str">
        <f>Danni!$E$3</f>
        <v>2013</v>
      </c>
      <c r="E30" s="68">
        <f>Danni!$F$3</f>
        <v>2</v>
      </c>
      <c r="F30" s="68" t="s">
        <v>387</v>
      </c>
      <c r="G30" s="81">
        <v>0</v>
      </c>
      <c r="H30" s="51"/>
    </row>
    <row r="31" spans="1:8" ht="12.75">
      <c r="A31" s="190">
        <v>2</v>
      </c>
      <c r="B31" s="144" t="s">
        <v>376</v>
      </c>
      <c r="C31" s="68" t="str">
        <f>Danni!$B$3</f>
        <v>-----------</v>
      </c>
      <c r="D31" s="68" t="str">
        <f>Danni!$E$3</f>
        <v>2013</v>
      </c>
      <c r="E31" s="68">
        <f>Danni!$F$3</f>
        <v>2</v>
      </c>
      <c r="F31" s="68" t="s">
        <v>388</v>
      </c>
      <c r="G31" s="81">
        <v>0</v>
      </c>
      <c r="H31" s="51"/>
    </row>
    <row r="32" spans="1:8" ht="12.75">
      <c r="A32" s="190" t="s">
        <v>377</v>
      </c>
      <c r="B32" s="144" t="s">
        <v>611</v>
      </c>
      <c r="C32" s="68" t="str">
        <f>Danni!$B$3</f>
        <v>-----------</v>
      </c>
      <c r="D32" s="68" t="str">
        <f>Danni!$E$3</f>
        <v>2013</v>
      </c>
      <c r="E32" s="68">
        <f>Danni!$F$3</f>
        <v>2</v>
      </c>
      <c r="F32" s="68" t="s">
        <v>389</v>
      </c>
      <c r="G32" s="81">
        <v>0</v>
      </c>
      <c r="H32" s="51"/>
    </row>
    <row r="33" spans="1:8" ht="12.75">
      <c r="A33" s="190">
        <v>3</v>
      </c>
      <c r="B33" s="144" t="s">
        <v>341</v>
      </c>
      <c r="C33" s="68" t="str">
        <f>Danni!$B$3</f>
        <v>-----------</v>
      </c>
      <c r="D33" s="68" t="str">
        <f>Danni!$E$3</f>
        <v>2013</v>
      </c>
      <c r="E33" s="68">
        <f>Danni!$F$3</f>
        <v>2</v>
      </c>
      <c r="F33" s="68" t="s">
        <v>390</v>
      </c>
      <c r="G33" s="81">
        <v>0</v>
      </c>
      <c r="H33" s="51"/>
    </row>
    <row r="34" spans="1:8" ht="12.75">
      <c r="A34" s="190">
        <v>4</v>
      </c>
      <c r="B34" s="144" t="s">
        <v>342</v>
      </c>
      <c r="C34" s="68" t="str">
        <f>Danni!$B$3</f>
        <v>-----------</v>
      </c>
      <c r="D34" s="68" t="str">
        <f>Danni!$E$3</f>
        <v>2013</v>
      </c>
      <c r="E34" s="68">
        <f>Danni!$F$3</f>
        <v>2</v>
      </c>
      <c r="F34" s="68" t="s">
        <v>391</v>
      </c>
      <c r="G34" s="81">
        <v>0</v>
      </c>
      <c r="H34" s="51"/>
    </row>
    <row r="35" spans="1:8" ht="12.75">
      <c r="A35" s="190">
        <v>5</v>
      </c>
      <c r="B35" s="144" t="s">
        <v>343</v>
      </c>
      <c r="C35" s="68" t="str">
        <f>Danni!$B$3</f>
        <v>-----------</v>
      </c>
      <c r="D35" s="68" t="str">
        <f>Danni!$E$3</f>
        <v>2013</v>
      </c>
      <c r="E35" s="68">
        <f>Danni!$F$3</f>
        <v>2</v>
      </c>
      <c r="F35" s="68" t="s">
        <v>392</v>
      </c>
      <c r="G35" s="81">
        <v>0</v>
      </c>
      <c r="H35" s="51"/>
    </row>
    <row r="36" spans="1:8" ht="12.75">
      <c r="A36" s="190">
        <v>6</v>
      </c>
      <c r="B36" s="144" t="s">
        <v>344</v>
      </c>
      <c r="C36" s="68" t="str">
        <f>Danni!$B$3</f>
        <v>-----------</v>
      </c>
      <c r="D36" s="68" t="str">
        <f>Danni!$E$3</f>
        <v>2013</v>
      </c>
      <c r="E36" s="68">
        <f>Danni!$F$3</f>
        <v>2</v>
      </c>
      <c r="F36" s="68" t="s">
        <v>393</v>
      </c>
      <c r="G36" s="81">
        <v>0</v>
      </c>
      <c r="H36" s="51"/>
    </row>
    <row r="37" spans="1:8" ht="12.75">
      <c r="A37" s="189" t="s">
        <v>3</v>
      </c>
      <c r="B37" s="144" t="s">
        <v>345</v>
      </c>
      <c r="C37" s="68" t="str">
        <f>Danni!$B$3</f>
        <v>-----------</v>
      </c>
      <c r="D37" s="68" t="str">
        <f>Danni!$E$3</f>
        <v>2013</v>
      </c>
      <c r="E37" s="68">
        <f>Danni!$F$3</f>
        <v>2</v>
      </c>
      <c r="F37" s="68" t="s">
        <v>394</v>
      </c>
      <c r="G37" s="81">
        <v>0</v>
      </c>
      <c r="H37" s="51"/>
    </row>
    <row r="38" spans="1:8" ht="12.75">
      <c r="A38" s="193" t="s">
        <v>4</v>
      </c>
      <c r="B38" s="144" t="s">
        <v>346</v>
      </c>
      <c r="C38" s="68" t="str">
        <f>Danni!$B$3</f>
        <v>-----------</v>
      </c>
      <c r="D38" s="68" t="str">
        <f>Danni!$E$3</f>
        <v>2013</v>
      </c>
      <c r="E38" s="68">
        <f>Danni!$F$3</f>
        <v>2</v>
      </c>
      <c r="F38" s="68" t="s">
        <v>395</v>
      </c>
      <c r="G38" s="83">
        <f>SUM(G39:G42)</f>
        <v>0</v>
      </c>
      <c r="H38" s="51"/>
    </row>
    <row r="39" spans="1:8" ht="12.75">
      <c r="A39" s="190">
        <v>1</v>
      </c>
      <c r="B39" s="144" t="s">
        <v>347</v>
      </c>
      <c r="C39" s="68" t="str">
        <f>Danni!$B$3</f>
        <v>-----------</v>
      </c>
      <c r="D39" s="68" t="str">
        <f>Danni!$E$3</f>
        <v>2013</v>
      </c>
      <c r="E39" s="68">
        <f>Danni!$F$3</f>
        <v>2</v>
      </c>
      <c r="F39" s="68" t="s">
        <v>396</v>
      </c>
      <c r="G39" s="81">
        <v>0</v>
      </c>
      <c r="H39" s="51"/>
    </row>
    <row r="40" spans="1:8" ht="12.75">
      <c r="A40" s="190">
        <v>2</v>
      </c>
      <c r="B40" s="144" t="s">
        <v>348</v>
      </c>
      <c r="C40" s="68" t="str">
        <f>Danni!$B$3</f>
        <v>-----------</v>
      </c>
      <c r="D40" s="68" t="str">
        <f>Danni!$E$3</f>
        <v>2013</v>
      </c>
      <c r="E40" s="68">
        <f>Danni!$F$3</f>
        <v>2</v>
      </c>
      <c r="F40" s="68" t="s">
        <v>397</v>
      </c>
      <c r="G40" s="81">
        <v>0</v>
      </c>
      <c r="H40" s="51"/>
    </row>
    <row r="41" spans="1:8" ht="12.75">
      <c r="A41" s="190">
        <v>3</v>
      </c>
      <c r="B41" s="144" t="s">
        <v>349</v>
      </c>
      <c r="C41" s="68" t="str">
        <f>Danni!$B$3</f>
        <v>-----------</v>
      </c>
      <c r="D41" s="68" t="str">
        <f>Danni!$E$3</f>
        <v>2013</v>
      </c>
      <c r="E41" s="68">
        <f>Danni!$F$3</f>
        <v>2</v>
      </c>
      <c r="F41" s="68" t="s">
        <v>398</v>
      </c>
      <c r="G41" s="81">
        <v>0</v>
      </c>
      <c r="H41" s="51"/>
    </row>
    <row r="42" spans="1:8" ht="12.75">
      <c r="A42" s="190">
        <v>4</v>
      </c>
      <c r="B42" s="144" t="s">
        <v>350</v>
      </c>
      <c r="C42" s="68" t="str">
        <f>Danni!$B$3</f>
        <v>-----------</v>
      </c>
      <c r="D42" s="68" t="str">
        <f>Danni!$E$3</f>
        <v>2013</v>
      </c>
      <c r="E42" s="68">
        <f>Danni!$F$3</f>
        <v>2</v>
      </c>
      <c r="F42" s="68" t="s">
        <v>399</v>
      </c>
      <c r="G42" s="81">
        <v>0</v>
      </c>
      <c r="H42" s="51"/>
    </row>
    <row r="43" spans="1:8" ht="13.5" thickBot="1">
      <c r="A43" s="189" t="s">
        <v>5</v>
      </c>
      <c r="B43" s="109" t="s">
        <v>6</v>
      </c>
      <c r="C43" s="68" t="str">
        <f>Danni!$B$3</f>
        <v>-----------</v>
      </c>
      <c r="D43" s="68" t="str">
        <f>Danni!$E$3</f>
        <v>2013</v>
      </c>
      <c r="E43" s="68">
        <f>Danni!$F$3</f>
        <v>2</v>
      </c>
      <c r="F43" s="68" t="s">
        <v>400</v>
      </c>
      <c r="G43" s="194">
        <v>0</v>
      </c>
      <c r="H43" s="51"/>
    </row>
    <row r="44" spans="1:8" ht="13.5" thickBot="1">
      <c r="A44" s="101"/>
      <c r="B44" s="158" t="s">
        <v>467</v>
      </c>
      <c r="C44" s="68" t="str">
        <f>Danni!$B$3</f>
        <v>-----------</v>
      </c>
      <c r="D44" s="68" t="str">
        <f>Danni!$E$3</f>
        <v>2013</v>
      </c>
      <c r="E44" s="68">
        <f>Danni!$F$3</f>
        <v>2</v>
      </c>
      <c r="F44" s="68" t="s">
        <v>402</v>
      </c>
      <c r="G44" s="84">
        <f>G8+G21</f>
        <v>0</v>
      </c>
      <c r="H44" s="51"/>
    </row>
    <row r="45" spans="1:8" ht="13.5" thickBot="1">
      <c r="A45" s="195"/>
      <c r="B45" s="159" t="s">
        <v>401</v>
      </c>
      <c r="C45" s="68" t="str">
        <f>Danni!$B$3</f>
        <v>-----------</v>
      </c>
      <c r="D45" s="68" t="str">
        <f>Danni!$E$3</f>
        <v>2013</v>
      </c>
      <c r="E45" s="68">
        <f>Danni!$F$3</f>
        <v>2</v>
      </c>
      <c r="F45" s="68" t="s">
        <v>403</v>
      </c>
      <c r="G45" s="196">
        <v>0</v>
      </c>
      <c r="H45" s="51"/>
    </row>
    <row r="46" spans="1:8" s="71" customFormat="1" ht="12.75">
      <c r="A46" s="171" t="s">
        <v>0</v>
      </c>
      <c r="B46" s="160" t="s">
        <v>468</v>
      </c>
      <c r="C46" s="68" t="str">
        <f>Danni!$B$3</f>
        <v>-----------</v>
      </c>
      <c r="D46" s="68" t="str">
        <f>Danni!$E$3</f>
        <v>2013</v>
      </c>
      <c r="E46" s="68">
        <f>Danni!$F$3</f>
        <v>2</v>
      </c>
      <c r="F46" s="68" t="s">
        <v>404</v>
      </c>
      <c r="G46" s="197">
        <f>G44-G54-G65</f>
        <v>0</v>
      </c>
      <c r="H46" s="51"/>
    </row>
    <row r="47" spans="1:8" ht="12.75">
      <c r="A47" s="189" t="s">
        <v>1</v>
      </c>
      <c r="B47" s="144" t="s">
        <v>469</v>
      </c>
      <c r="C47" s="68" t="str">
        <f>Danni!$B$3</f>
        <v>-----------</v>
      </c>
      <c r="D47" s="68" t="str">
        <f>Danni!$E$3</f>
        <v>2013</v>
      </c>
      <c r="E47" s="68">
        <f>Danni!$F$3</f>
        <v>2</v>
      </c>
      <c r="F47" s="68" t="s">
        <v>405</v>
      </c>
      <c r="G47" s="83">
        <f>G46-G48-G51</f>
        <v>0</v>
      </c>
      <c r="H47" s="51"/>
    </row>
    <row r="48" spans="1:8" ht="12.75">
      <c r="A48" s="189" t="s">
        <v>2</v>
      </c>
      <c r="B48" s="144" t="s">
        <v>351</v>
      </c>
      <c r="C48" s="68" t="str">
        <f>Danni!$B$3</f>
        <v>-----------</v>
      </c>
      <c r="D48" s="68" t="str">
        <f>Danni!$E$3</f>
        <v>2013</v>
      </c>
      <c r="E48" s="68">
        <f>Danni!$F$3</f>
        <v>2</v>
      </c>
      <c r="F48" s="68" t="s">
        <v>406</v>
      </c>
      <c r="G48" s="192">
        <f>SUM(G49:G50)</f>
        <v>0</v>
      </c>
      <c r="H48" s="51"/>
    </row>
    <row r="49" spans="1:8" ht="12.75">
      <c r="A49" s="190">
        <v>1</v>
      </c>
      <c r="B49" s="144" t="s">
        <v>352</v>
      </c>
      <c r="C49" s="68" t="str">
        <f>Danni!$B$3</f>
        <v>-----------</v>
      </c>
      <c r="D49" s="68" t="str">
        <f>Danni!$E$3</f>
        <v>2013</v>
      </c>
      <c r="E49" s="68">
        <f>Danni!$F$3</f>
        <v>2</v>
      </c>
      <c r="F49" s="68" t="s">
        <v>407</v>
      </c>
      <c r="G49" s="81">
        <v>0</v>
      </c>
      <c r="H49" s="51"/>
    </row>
    <row r="50" spans="1:8" ht="12.75">
      <c r="A50" s="190">
        <v>2</v>
      </c>
      <c r="B50" s="144" t="s">
        <v>353</v>
      </c>
      <c r="C50" s="68" t="str">
        <f>Danni!$B$3</f>
        <v>-----------</v>
      </c>
      <c r="D50" s="68" t="str">
        <f>Danni!$E$3</f>
        <v>2013</v>
      </c>
      <c r="E50" s="68">
        <f>Danni!$F$3</f>
        <v>2</v>
      </c>
      <c r="F50" s="68" t="s">
        <v>408</v>
      </c>
      <c r="G50" s="81">
        <v>0</v>
      </c>
      <c r="H50" s="51"/>
    </row>
    <row r="51" spans="1:8" ht="12.75">
      <c r="A51" s="189" t="s">
        <v>3</v>
      </c>
      <c r="B51" s="144" t="s">
        <v>354</v>
      </c>
      <c r="C51" s="68" t="str">
        <f>Danni!$B$3</f>
        <v>-----------</v>
      </c>
      <c r="D51" s="68" t="str">
        <f>Danni!$E$3</f>
        <v>2013</v>
      </c>
      <c r="E51" s="68">
        <f>Danni!$F$3</f>
        <v>2</v>
      </c>
      <c r="F51" s="68" t="s">
        <v>409</v>
      </c>
      <c r="G51" s="192">
        <f>SUM(G52:G53)</f>
        <v>0</v>
      </c>
      <c r="H51" s="51"/>
    </row>
    <row r="52" spans="1:8" ht="12.75">
      <c r="A52" s="190">
        <v>1</v>
      </c>
      <c r="B52" s="144" t="s">
        <v>470</v>
      </c>
      <c r="C52" s="68" t="str">
        <f>Danni!$B$3</f>
        <v>-----------</v>
      </c>
      <c r="D52" s="68" t="str">
        <f>Danni!$E$3</f>
        <v>2013</v>
      </c>
      <c r="E52" s="68">
        <f>Danni!$F$3</f>
        <v>2</v>
      </c>
      <c r="F52" s="68" t="s">
        <v>410</v>
      </c>
      <c r="G52" s="81">
        <v>0</v>
      </c>
      <c r="H52" s="51"/>
    </row>
    <row r="53" spans="1:8" ht="12.75">
      <c r="A53" s="190">
        <v>2</v>
      </c>
      <c r="B53" s="144" t="s">
        <v>536</v>
      </c>
      <c r="C53" s="68" t="str">
        <f>Danni!$B$3</f>
        <v>-----------</v>
      </c>
      <c r="D53" s="68" t="str">
        <f>Danni!$E$3</f>
        <v>2013</v>
      </c>
      <c r="E53" s="68">
        <f>Danni!$F$3</f>
        <v>2</v>
      </c>
      <c r="F53" s="68" t="s">
        <v>411</v>
      </c>
      <c r="G53" s="83">
        <f>2!G94</f>
        <v>0</v>
      </c>
      <c r="H53" s="51"/>
    </row>
    <row r="54" spans="1:21" s="72" customFormat="1" ht="12.75">
      <c r="A54" s="189" t="s">
        <v>7</v>
      </c>
      <c r="B54" s="149" t="s">
        <v>14</v>
      </c>
      <c r="C54" s="68" t="str">
        <f>Danni!$B$3</f>
        <v>-----------</v>
      </c>
      <c r="D54" s="68" t="str">
        <f>Danni!$E$3</f>
        <v>2013</v>
      </c>
      <c r="E54" s="68">
        <f>Danni!$F$3</f>
        <v>2</v>
      </c>
      <c r="F54" s="68" t="s">
        <v>412</v>
      </c>
      <c r="G54" s="54">
        <f>G55+G62</f>
        <v>0</v>
      </c>
      <c r="H54" s="5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8" ht="12.75">
      <c r="A55" s="189" t="s">
        <v>1</v>
      </c>
      <c r="B55" s="144" t="s">
        <v>15</v>
      </c>
      <c r="C55" s="68" t="str">
        <f>Danni!$B$3</f>
        <v>-----------</v>
      </c>
      <c r="D55" s="68" t="str">
        <f>Danni!$E$3</f>
        <v>2013</v>
      </c>
      <c r="E55" s="68">
        <f>Danni!$F$3</f>
        <v>2</v>
      </c>
      <c r="F55" s="68" t="s">
        <v>413</v>
      </c>
      <c r="G55" s="83">
        <f>SUM(G56:G61)</f>
        <v>0</v>
      </c>
      <c r="H55" s="51"/>
    </row>
    <row r="56" spans="1:8" ht="12.75">
      <c r="A56" s="190">
        <v>1</v>
      </c>
      <c r="B56" s="144" t="s">
        <v>355</v>
      </c>
      <c r="C56" s="68" t="str">
        <f>Danni!$B$3</f>
        <v>-----------</v>
      </c>
      <c r="D56" s="68" t="str">
        <f>Danni!$E$3</f>
        <v>2013</v>
      </c>
      <c r="E56" s="68">
        <f>Danni!$F$3</f>
        <v>2</v>
      </c>
      <c r="F56" s="68" t="s">
        <v>414</v>
      </c>
      <c r="G56" s="81">
        <v>0</v>
      </c>
      <c r="H56" s="51"/>
    </row>
    <row r="57" spans="1:8" ht="12.75">
      <c r="A57" s="190">
        <v>2</v>
      </c>
      <c r="B57" s="144" t="s">
        <v>356</v>
      </c>
      <c r="C57" s="68" t="str">
        <f>Danni!$B$3</f>
        <v>-----------</v>
      </c>
      <c r="D57" s="68" t="str">
        <f>Danni!$E$3</f>
        <v>2013</v>
      </c>
      <c r="E57" s="68">
        <f>Danni!$F$3</f>
        <v>2</v>
      </c>
      <c r="F57" s="68" t="s">
        <v>415</v>
      </c>
      <c r="G57" s="81">
        <v>0</v>
      </c>
      <c r="H57" s="51"/>
    </row>
    <row r="58" spans="1:8" ht="12.75">
      <c r="A58" s="190">
        <v>3</v>
      </c>
      <c r="B58" s="144" t="s">
        <v>359</v>
      </c>
      <c r="C58" s="68" t="str">
        <f>Danni!$B$3</f>
        <v>-----------</v>
      </c>
      <c r="D58" s="68" t="str">
        <f>Danni!$E$3</f>
        <v>2013</v>
      </c>
      <c r="E58" s="68">
        <f>Danni!$F$3</f>
        <v>2</v>
      </c>
      <c r="F58" s="68" t="s">
        <v>416</v>
      </c>
      <c r="G58" s="81">
        <v>0</v>
      </c>
      <c r="H58" s="51"/>
    </row>
    <row r="59" spans="1:8" ht="12.75">
      <c r="A59" s="190">
        <v>4</v>
      </c>
      <c r="B59" s="144" t="s">
        <v>471</v>
      </c>
      <c r="C59" s="68" t="str">
        <f>Danni!$B$3</f>
        <v>-----------</v>
      </c>
      <c r="D59" s="68" t="str">
        <f>Danni!$E$3</f>
        <v>2013</v>
      </c>
      <c r="E59" s="68">
        <f>Danni!$F$3</f>
        <v>2</v>
      </c>
      <c r="F59" s="68" t="s">
        <v>417</v>
      </c>
      <c r="G59" s="81">
        <v>0</v>
      </c>
      <c r="H59" s="51"/>
    </row>
    <row r="60" spans="1:8" ht="12.75">
      <c r="A60" s="190">
        <v>5</v>
      </c>
      <c r="B60" s="144" t="s">
        <v>357</v>
      </c>
      <c r="C60" s="68" t="str">
        <f>Danni!$B$3</f>
        <v>-----------</v>
      </c>
      <c r="D60" s="68" t="str">
        <f>Danni!$E$3</f>
        <v>2013</v>
      </c>
      <c r="E60" s="68">
        <f>Danni!$F$3</f>
        <v>2</v>
      </c>
      <c r="F60" s="68" t="s">
        <v>418</v>
      </c>
      <c r="G60" s="81">
        <v>0</v>
      </c>
      <c r="H60" s="51"/>
    </row>
    <row r="61" spans="1:8" ht="12.75">
      <c r="A61" s="190">
        <v>6</v>
      </c>
      <c r="B61" s="144" t="s">
        <v>358</v>
      </c>
      <c r="C61" s="68" t="str">
        <f>Danni!$B$3</f>
        <v>-----------</v>
      </c>
      <c r="D61" s="68" t="str">
        <f>Danni!$E$3</f>
        <v>2013</v>
      </c>
      <c r="E61" s="68">
        <f>Danni!$F$3</f>
        <v>2</v>
      </c>
      <c r="F61" s="68" t="s">
        <v>419</v>
      </c>
      <c r="G61" s="81">
        <v>0</v>
      </c>
      <c r="H61" s="51"/>
    </row>
    <row r="62" spans="1:8" ht="12.75">
      <c r="A62" s="189" t="s">
        <v>2</v>
      </c>
      <c r="B62" s="144" t="s">
        <v>20</v>
      </c>
      <c r="C62" s="68" t="str">
        <f>Danni!$B$3</f>
        <v>-----------</v>
      </c>
      <c r="D62" s="68" t="str">
        <f>Danni!$E$3</f>
        <v>2013</v>
      </c>
      <c r="E62" s="68">
        <f>Danni!$F$3</f>
        <v>2</v>
      </c>
      <c r="F62" s="68" t="s">
        <v>420</v>
      </c>
      <c r="G62" s="83">
        <f>SUM(G63:G64)</f>
        <v>0</v>
      </c>
      <c r="H62" s="51"/>
    </row>
    <row r="63" spans="1:8" ht="13.5" customHeight="1">
      <c r="A63" s="198">
        <v>1</v>
      </c>
      <c r="B63" s="132" t="s">
        <v>458</v>
      </c>
      <c r="C63" s="68" t="str">
        <f>Danni!$B$3</f>
        <v>-----------</v>
      </c>
      <c r="D63" s="68" t="str">
        <f>Danni!$E$3</f>
        <v>2013</v>
      </c>
      <c r="E63" s="68">
        <f>Danni!$F$3</f>
        <v>2</v>
      </c>
      <c r="F63" s="68" t="s">
        <v>421</v>
      </c>
      <c r="G63" s="81">
        <v>0</v>
      </c>
      <c r="H63" s="51"/>
    </row>
    <row r="64" spans="1:8" ht="15.75" customHeight="1">
      <c r="A64" s="198">
        <v>2</v>
      </c>
      <c r="B64" s="132" t="s">
        <v>459</v>
      </c>
      <c r="C64" s="68" t="str">
        <f>Danni!$B$3</f>
        <v>-----------</v>
      </c>
      <c r="D64" s="68" t="str">
        <f>Danni!$E$3</f>
        <v>2013</v>
      </c>
      <c r="E64" s="68">
        <f>Danni!$F$3</f>
        <v>2</v>
      </c>
      <c r="F64" s="68" t="s">
        <v>422</v>
      </c>
      <c r="G64" s="81">
        <v>0</v>
      </c>
      <c r="H64" s="51"/>
    </row>
    <row r="65" spans="1:21" s="72" customFormat="1" ht="12.75">
      <c r="A65" s="189" t="s">
        <v>11</v>
      </c>
      <c r="B65" s="149" t="s">
        <v>16</v>
      </c>
      <c r="C65" s="68" t="str">
        <f>Danni!$B$3</f>
        <v>-----------</v>
      </c>
      <c r="D65" s="68" t="str">
        <f>Danni!$E$3</f>
        <v>2013</v>
      </c>
      <c r="E65" s="68">
        <f>Danni!$F$3</f>
        <v>2</v>
      </c>
      <c r="F65" s="68" t="s">
        <v>423</v>
      </c>
      <c r="G65" s="54">
        <f>G66+G76</f>
        <v>0</v>
      </c>
      <c r="H65" s="5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8" ht="12.75">
      <c r="A66" s="189" t="s">
        <v>1</v>
      </c>
      <c r="B66" s="144" t="s">
        <v>17</v>
      </c>
      <c r="C66" s="68" t="str">
        <f>Danni!$B$3</f>
        <v>-----------</v>
      </c>
      <c r="D66" s="68" t="str">
        <f>Danni!$E$3</f>
        <v>2013</v>
      </c>
      <c r="E66" s="68">
        <f>Danni!$F$3</f>
        <v>2</v>
      </c>
      <c r="F66" s="68" t="s">
        <v>424</v>
      </c>
      <c r="G66" s="83">
        <f>SUM(G67:G75)</f>
        <v>0</v>
      </c>
      <c r="H66" s="51"/>
    </row>
    <row r="67" spans="1:8" ht="12.75">
      <c r="A67" s="190">
        <v>1</v>
      </c>
      <c r="B67" s="144" t="s">
        <v>355</v>
      </c>
      <c r="C67" s="68" t="str">
        <f>Danni!$B$3</f>
        <v>-----------</v>
      </c>
      <c r="D67" s="68" t="str">
        <f>Danni!$E$3</f>
        <v>2013</v>
      </c>
      <c r="E67" s="68">
        <f>Danni!$F$3</f>
        <v>2</v>
      </c>
      <c r="F67" s="68" t="s">
        <v>425</v>
      </c>
      <c r="G67" s="83">
        <f>5!G5</f>
        <v>0</v>
      </c>
      <c r="H67" s="51"/>
    </row>
    <row r="68" spans="1:8" ht="12.75">
      <c r="A68" s="190">
        <v>2</v>
      </c>
      <c r="B68" s="144" t="s">
        <v>612</v>
      </c>
      <c r="C68" s="68" t="str">
        <f>Danni!$B$3</f>
        <v>-----------</v>
      </c>
      <c r="D68" s="68" t="str">
        <f>Danni!$E$3</f>
        <v>2013</v>
      </c>
      <c r="E68" s="68">
        <f>Danni!$F$3</f>
        <v>2</v>
      </c>
      <c r="F68" s="68" t="s">
        <v>426</v>
      </c>
      <c r="G68" s="83">
        <f>5!G6</f>
        <v>0</v>
      </c>
      <c r="H68" s="51"/>
    </row>
    <row r="69" spans="1:8" ht="12.75">
      <c r="A69" s="190">
        <v>3</v>
      </c>
      <c r="B69" s="144" t="s">
        <v>613</v>
      </c>
      <c r="C69" s="68" t="str">
        <f>Danni!$B$3</f>
        <v>-----------</v>
      </c>
      <c r="D69" s="68" t="str">
        <f>Danni!$E$3</f>
        <v>2013</v>
      </c>
      <c r="E69" s="68">
        <f>Danni!$F$3</f>
        <v>2</v>
      </c>
      <c r="F69" s="68" t="s">
        <v>427</v>
      </c>
      <c r="G69" s="83">
        <f>5!G7</f>
        <v>0</v>
      </c>
      <c r="H69" s="51"/>
    </row>
    <row r="70" spans="1:8" ht="12.75">
      <c r="A70" s="190">
        <v>4</v>
      </c>
      <c r="B70" s="144" t="s">
        <v>359</v>
      </c>
      <c r="C70" s="68" t="str">
        <f>Danni!$B$3</f>
        <v>-----------</v>
      </c>
      <c r="D70" s="68" t="str">
        <f>Danni!$E$3</f>
        <v>2013</v>
      </c>
      <c r="E70" s="68">
        <f>Danni!$F$3</f>
        <v>2</v>
      </c>
      <c r="F70" s="68" t="s">
        <v>428</v>
      </c>
      <c r="G70" s="83">
        <f>5!G20</f>
        <v>0</v>
      </c>
      <c r="H70" s="51"/>
    </row>
    <row r="71" spans="1:8" ht="12.75">
      <c r="A71" s="190">
        <v>5</v>
      </c>
      <c r="B71" s="144" t="s">
        <v>18</v>
      </c>
      <c r="C71" s="68" t="str">
        <f>Danni!$B$3</f>
        <v>-----------</v>
      </c>
      <c r="D71" s="68" t="str">
        <f>Danni!$E$3</f>
        <v>2013</v>
      </c>
      <c r="E71" s="68">
        <f>Danni!$F$3</f>
        <v>2</v>
      </c>
      <c r="F71" s="68" t="s">
        <v>429</v>
      </c>
      <c r="G71" s="83">
        <f>5!G21</f>
        <v>0</v>
      </c>
      <c r="H71" s="51"/>
    </row>
    <row r="72" spans="1:8" ht="12.75">
      <c r="A72" s="190">
        <v>6</v>
      </c>
      <c r="B72" s="144" t="s">
        <v>19</v>
      </c>
      <c r="C72" s="68" t="str">
        <f>Danni!$B$3</f>
        <v>-----------</v>
      </c>
      <c r="D72" s="68" t="str">
        <f>Danni!$E$3</f>
        <v>2013</v>
      </c>
      <c r="E72" s="68">
        <f>Danni!$F$3</f>
        <v>2</v>
      </c>
      <c r="F72" s="68" t="s">
        <v>430</v>
      </c>
      <c r="G72" s="83">
        <f>5!G22</f>
        <v>0</v>
      </c>
      <c r="H72" s="51"/>
    </row>
    <row r="73" spans="1:8" ht="12.75">
      <c r="A73" s="190">
        <v>7</v>
      </c>
      <c r="B73" s="144" t="s">
        <v>360</v>
      </c>
      <c r="C73" s="68" t="str">
        <f>Danni!$B$3</f>
        <v>-----------</v>
      </c>
      <c r="D73" s="68" t="str">
        <f>Danni!$E$3</f>
        <v>2013</v>
      </c>
      <c r="E73" s="68">
        <f>Danni!$F$3</f>
        <v>2</v>
      </c>
      <c r="F73" s="68" t="s">
        <v>431</v>
      </c>
      <c r="G73" s="83">
        <f>5!G23</f>
        <v>0</v>
      </c>
      <c r="H73" s="51"/>
    </row>
    <row r="74" spans="1:8" ht="12.75">
      <c r="A74" s="190">
        <v>8</v>
      </c>
      <c r="B74" s="144" t="s">
        <v>361</v>
      </c>
      <c r="C74" s="68" t="str">
        <f>Danni!$B$3</f>
        <v>-----------</v>
      </c>
      <c r="D74" s="68" t="str">
        <f>Danni!$E$3</f>
        <v>2013</v>
      </c>
      <c r="E74" s="68">
        <f>Danni!$F$3</f>
        <v>2</v>
      </c>
      <c r="F74" s="68" t="s">
        <v>432</v>
      </c>
      <c r="G74" s="83">
        <f>5!G24</f>
        <v>0</v>
      </c>
      <c r="H74" s="51"/>
    </row>
    <row r="75" spans="1:8" ht="12.75">
      <c r="A75" s="190">
        <v>9</v>
      </c>
      <c r="B75" s="144" t="s">
        <v>362</v>
      </c>
      <c r="C75" s="68" t="str">
        <f>Danni!$B$3</f>
        <v>-----------</v>
      </c>
      <c r="D75" s="68" t="str">
        <f>Danni!$E$3</f>
        <v>2013</v>
      </c>
      <c r="E75" s="68">
        <f>Danni!$F$3</f>
        <v>2</v>
      </c>
      <c r="F75" s="68" t="s">
        <v>433</v>
      </c>
      <c r="G75" s="83">
        <f>5!G25</f>
        <v>0</v>
      </c>
      <c r="H75" s="51"/>
    </row>
    <row r="76" spans="1:8" ht="12.75">
      <c r="A76" s="189" t="s">
        <v>2</v>
      </c>
      <c r="B76" s="144" t="s">
        <v>20</v>
      </c>
      <c r="C76" s="68" t="str">
        <f>Danni!$B$3</f>
        <v>-----------</v>
      </c>
      <c r="D76" s="68" t="str">
        <f>Danni!$E$3</f>
        <v>2013</v>
      </c>
      <c r="E76" s="68">
        <f>Danni!$F$3</f>
        <v>2</v>
      </c>
      <c r="F76" s="68" t="s">
        <v>434</v>
      </c>
      <c r="G76" s="83">
        <f>SUM(G77:G78)</f>
        <v>0</v>
      </c>
      <c r="H76" s="51"/>
    </row>
    <row r="77" spans="1:8" ht="16.5" customHeight="1">
      <c r="A77" s="190">
        <v>1</v>
      </c>
      <c r="B77" s="144" t="s">
        <v>458</v>
      </c>
      <c r="C77" s="68" t="str">
        <f>Danni!$B$3</f>
        <v>-----------</v>
      </c>
      <c r="D77" s="68" t="str">
        <f>Danni!$E$3</f>
        <v>2013</v>
      </c>
      <c r="E77" s="68">
        <f>Danni!$F$3</f>
        <v>2</v>
      </c>
      <c r="F77" s="68" t="s">
        <v>435</v>
      </c>
      <c r="G77" s="81">
        <v>0</v>
      </c>
      <c r="H77" s="51"/>
    </row>
    <row r="78" spans="1:8" ht="13.5" thickBot="1">
      <c r="A78" s="190">
        <v>2</v>
      </c>
      <c r="B78" s="144" t="s">
        <v>459</v>
      </c>
      <c r="C78" s="68" t="str">
        <f>Danni!$B$3</f>
        <v>-----------</v>
      </c>
      <c r="D78" s="68" t="str">
        <f>Danni!$E$3</f>
        <v>2013</v>
      </c>
      <c r="E78" s="68">
        <f>Danni!$F$3</f>
        <v>2</v>
      </c>
      <c r="F78" s="68" t="s">
        <v>449</v>
      </c>
      <c r="G78" s="81">
        <v>0</v>
      </c>
      <c r="H78" s="51"/>
    </row>
    <row r="79" spans="1:8" ht="13.5" thickBot="1">
      <c r="A79" s="101"/>
      <c r="B79" s="158" t="s">
        <v>129</v>
      </c>
      <c r="C79" s="68" t="str">
        <f>Danni!$B$3</f>
        <v>-----------</v>
      </c>
      <c r="D79" s="68" t="str">
        <f>Danni!$E$3</f>
        <v>2013</v>
      </c>
      <c r="E79" s="68">
        <f>Danni!$F$3</f>
        <v>2</v>
      </c>
      <c r="F79" s="68" t="s">
        <v>450</v>
      </c>
      <c r="G79" s="84">
        <f>G46+G54+G65</f>
        <v>0</v>
      </c>
      <c r="H79" s="51"/>
    </row>
    <row r="80" spans="1:8" ht="13.5" thickBot="1">
      <c r="A80" s="195"/>
      <c r="B80" s="159" t="s">
        <v>436</v>
      </c>
      <c r="C80" s="68" t="str">
        <f>Danni!$B$3</f>
        <v>-----------</v>
      </c>
      <c r="D80" s="68" t="str">
        <f>Danni!$E$3</f>
        <v>2013</v>
      </c>
      <c r="E80" s="68">
        <f>Danni!$F$3</f>
        <v>2</v>
      </c>
      <c r="F80" s="68" t="s">
        <v>451</v>
      </c>
      <c r="G80" s="199">
        <f>G45</f>
        <v>0</v>
      </c>
      <c r="H80" s="51"/>
    </row>
    <row r="81" spans="1:8" ht="33" customHeight="1" hidden="1">
      <c r="A81" s="200">
        <v>1</v>
      </c>
      <c r="B81" s="150" t="s">
        <v>462</v>
      </c>
      <c r="C81" s="68" t="str">
        <f>Danni!$B$3</f>
        <v>-----------</v>
      </c>
      <c r="D81" s="68" t="str">
        <f>Danni!$E$3</f>
        <v>2013</v>
      </c>
      <c r="E81" s="68">
        <f>Danni!$F$3</f>
        <v>2</v>
      </c>
      <c r="F81" s="68" t="s">
        <v>451</v>
      </c>
      <c r="G81" s="201">
        <f>G21-G65</f>
        <v>0</v>
      </c>
      <c r="H81" s="345" t="s">
        <v>472</v>
      </c>
    </row>
    <row r="82" spans="1:8" ht="12.75" customHeight="1" hidden="1">
      <c r="A82" s="198">
        <v>2</v>
      </c>
      <c r="B82" s="142" t="s">
        <v>455</v>
      </c>
      <c r="C82" s="68" t="str">
        <f>Danni!$B$3</f>
        <v>-----------</v>
      </c>
      <c r="D82" s="68" t="str">
        <f>Danni!$E$3</f>
        <v>2013</v>
      </c>
      <c r="E82" s="68">
        <f>Danni!$F$3</f>
        <v>2</v>
      </c>
      <c r="F82" s="68" t="s">
        <v>456</v>
      </c>
      <c r="G82" s="54" t="e">
        <f>#REF!</f>
        <v>#REF!</v>
      </c>
      <c r="H82" s="345"/>
    </row>
    <row r="83" spans="1:8" ht="12.75" customHeight="1" hidden="1">
      <c r="A83" s="198">
        <v>3</v>
      </c>
      <c r="B83" s="142" t="s">
        <v>463</v>
      </c>
      <c r="C83" s="68" t="str">
        <f>Danni!$B$3</f>
        <v>-----------</v>
      </c>
      <c r="D83" s="68" t="str">
        <f>Danni!$E$3</f>
        <v>2013</v>
      </c>
      <c r="E83" s="68">
        <f>Danni!$F$3</f>
        <v>2</v>
      </c>
      <c r="F83" s="68" t="s">
        <v>457</v>
      </c>
      <c r="G83" s="54">
        <f>IF((4!J5+4!K5)=0,0,(4!L5+4!M5)/(4!J5+4!K5))</f>
        <v>0</v>
      </c>
      <c r="H83" s="345"/>
    </row>
    <row r="84" spans="1:8" ht="26.25" customHeight="1" hidden="1" thickBot="1">
      <c r="A84" s="202">
        <v>4</v>
      </c>
      <c r="B84" s="151" t="s">
        <v>454</v>
      </c>
      <c r="C84" s="68" t="str">
        <f>Danni!$B$3</f>
        <v>-----------</v>
      </c>
      <c r="D84" s="68" t="str">
        <f>Danni!$E$3</f>
        <v>2013</v>
      </c>
      <c r="E84" s="68">
        <f>Danni!$F$3</f>
        <v>2</v>
      </c>
      <c r="F84" s="68" t="s">
        <v>460</v>
      </c>
      <c r="G84" s="203">
        <f>IF((4!J5+4!K5)=0,0,(4!L5+4!M5)/(4!J5+4!K5))</f>
        <v>0</v>
      </c>
      <c r="H84" s="345"/>
    </row>
    <row r="85" spans="1:8" ht="6" customHeight="1">
      <c r="A85" s="204"/>
      <c r="B85" s="109"/>
      <c r="C85" s="59"/>
      <c r="D85" s="59"/>
      <c r="E85" s="59"/>
      <c r="F85" s="59"/>
      <c r="G85" s="87"/>
      <c r="H85" s="51"/>
    </row>
    <row r="86" spans="1:8" ht="12.75">
      <c r="A86" s="204"/>
      <c r="B86" s="145"/>
      <c r="C86" s="59"/>
      <c r="D86" s="59"/>
      <c r="E86" s="59"/>
      <c r="F86" s="59"/>
      <c r="G86" s="87" t="s">
        <v>118</v>
      </c>
      <c r="H86" s="51"/>
    </row>
    <row r="87" spans="1:8" ht="6" customHeight="1">
      <c r="A87" s="204"/>
      <c r="B87" s="70"/>
      <c r="C87" s="59"/>
      <c r="D87" s="59"/>
      <c r="E87" s="59"/>
      <c r="F87" s="59"/>
      <c r="G87" s="87"/>
      <c r="H87" s="51"/>
    </row>
    <row r="88" spans="1:8" ht="12.75">
      <c r="A88" s="204"/>
      <c r="B88" s="145"/>
      <c r="C88" s="59"/>
      <c r="D88" s="59"/>
      <c r="E88" s="59"/>
      <c r="F88" s="59"/>
      <c r="G88" s="87" t="s">
        <v>119</v>
      </c>
      <c r="H88" s="51"/>
    </row>
    <row r="89" spans="1:8" ht="6" customHeight="1">
      <c r="A89" s="204"/>
      <c r="B89" s="109"/>
      <c r="C89" s="59"/>
      <c r="D89" s="59"/>
      <c r="E89" s="59"/>
      <c r="F89" s="59"/>
      <c r="G89" s="87"/>
      <c r="H89" s="51"/>
    </row>
    <row r="90" spans="1:8" ht="12.75">
      <c r="A90" s="204"/>
      <c r="B90" s="145"/>
      <c r="C90" s="59"/>
      <c r="D90" s="59"/>
      <c r="E90" s="59"/>
      <c r="F90" s="59"/>
      <c r="G90" s="87" t="s">
        <v>151</v>
      </c>
      <c r="H90" s="51"/>
    </row>
    <row r="91" spans="1:8" ht="6" customHeight="1">
      <c r="A91" s="204"/>
      <c r="B91" s="109"/>
      <c r="C91" s="59"/>
      <c r="D91" s="59"/>
      <c r="E91" s="59"/>
      <c r="F91" s="59"/>
      <c r="G91" s="87"/>
      <c r="H91" s="51"/>
    </row>
    <row r="92" spans="1:7" ht="13.5" thickBot="1">
      <c r="A92" s="205"/>
      <c r="B92" s="146"/>
      <c r="C92" s="61"/>
      <c r="D92" s="61"/>
      <c r="E92" s="61"/>
      <c r="F92" s="61"/>
      <c r="G92" s="91" t="s">
        <v>121</v>
      </c>
    </row>
    <row r="93" spans="1:7" ht="12.75">
      <c r="A93" s="162"/>
      <c r="B93" s="48"/>
      <c r="C93" s="28"/>
      <c r="D93" s="28"/>
      <c r="E93" s="28"/>
      <c r="F93" s="28"/>
      <c r="G93" s="28"/>
    </row>
    <row r="94" spans="1:7" ht="12.75">
      <c r="A94" s="162"/>
      <c r="B94" s="48"/>
      <c r="C94" s="28"/>
      <c r="D94" s="28"/>
      <c r="E94" s="28"/>
      <c r="F94" s="28"/>
      <c r="G94" s="28"/>
    </row>
    <row r="95" spans="1:7" ht="12.75">
      <c r="A95" s="162"/>
      <c r="B95" s="48"/>
      <c r="C95" s="28"/>
      <c r="D95" s="28"/>
      <c r="E95" s="28"/>
      <c r="F95" s="28"/>
      <c r="G95" s="28"/>
    </row>
    <row r="96" spans="1:7" ht="12.75">
      <c r="A96" s="162"/>
      <c r="B96" s="48"/>
      <c r="C96" s="28"/>
      <c r="D96" s="28"/>
      <c r="E96" s="28"/>
      <c r="F96" s="28"/>
      <c r="G96" s="28"/>
    </row>
    <row r="97" spans="1:7" ht="12.75">
      <c r="A97" s="162"/>
      <c r="B97" s="48"/>
      <c r="C97" s="28"/>
      <c r="D97" s="28"/>
      <c r="E97" s="28"/>
      <c r="F97" s="28"/>
      <c r="G97" s="28"/>
    </row>
    <row r="98" spans="1:7" ht="12.75">
      <c r="A98" s="162"/>
      <c r="B98" s="48"/>
      <c r="C98" s="28"/>
      <c r="D98" s="28"/>
      <c r="E98" s="28"/>
      <c r="F98" s="28"/>
      <c r="G98" s="28"/>
    </row>
    <row r="99" spans="1:7" ht="12.75">
      <c r="A99" s="162"/>
      <c r="B99" s="48"/>
      <c r="C99" s="28"/>
      <c r="D99" s="28"/>
      <c r="E99" s="28"/>
      <c r="F99" s="28"/>
      <c r="G99" s="28"/>
    </row>
    <row r="100" spans="1:7" ht="12.75">
      <c r="A100" s="162"/>
      <c r="B100" s="48"/>
      <c r="C100" s="28"/>
      <c r="D100" s="28"/>
      <c r="E100" s="28"/>
      <c r="F100" s="28"/>
      <c r="G100" s="28"/>
    </row>
    <row r="101" spans="1:7" ht="12.75">
      <c r="A101" s="162"/>
      <c r="B101" s="48"/>
      <c r="C101" s="28"/>
      <c r="D101" s="28"/>
      <c r="E101" s="28"/>
      <c r="F101" s="28"/>
      <c r="G101" s="28"/>
    </row>
    <row r="102" spans="1:7" ht="12.75">
      <c r="A102" s="162"/>
      <c r="B102" s="48"/>
      <c r="C102" s="28"/>
      <c r="D102" s="28"/>
      <c r="E102" s="28"/>
      <c r="F102" s="28"/>
      <c r="G102" s="28"/>
    </row>
    <row r="103" spans="1:7" ht="12.75">
      <c r="A103" s="162"/>
      <c r="B103" s="48"/>
      <c r="C103" s="28"/>
      <c r="D103" s="28"/>
      <c r="E103" s="28"/>
      <c r="F103" s="28"/>
      <c r="G103" s="28"/>
    </row>
    <row r="104" spans="1:7" ht="12.75">
      <c r="A104" s="162"/>
      <c r="B104" s="48"/>
      <c r="C104" s="28"/>
      <c r="D104" s="28"/>
      <c r="E104" s="28"/>
      <c r="F104" s="28"/>
      <c r="G104" s="28"/>
    </row>
    <row r="105" spans="1:7" ht="12.75">
      <c r="A105" s="162"/>
      <c r="B105" s="48"/>
      <c r="C105" s="28"/>
      <c r="D105" s="28"/>
      <c r="E105" s="28"/>
      <c r="F105" s="28"/>
      <c r="G105" s="28"/>
    </row>
    <row r="106" spans="1:7" ht="12.75">
      <c r="A106" s="162"/>
      <c r="B106" s="48"/>
      <c r="C106" s="28"/>
      <c r="D106" s="28"/>
      <c r="E106" s="28"/>
      <c r="F106" s="28"/>
      <c r="G106" s="28"/>
    </row>
    <row r="107" spans="1:7" ht="12.75">
      <c r="A107" s="162"/>
      <c r="B107" s="48"/>
      <c r="C107" s="28"/>
      <c r="D107" s="28"/>
      <c r="E107" s="28"/>
      <c r="F107" s="28"/>
      <c r="G107" s="28"/>
    </row>
    <row r="108" spans="1:7" ht="12.75">
      <c r="A108" s="162"/>
      <c r="B108" s="48"/>
      <c r="C108" s="28"/>
      <c r="D108" s="28"/>
      <c r="E108" s="28"/>
      <c r="F108" s="28"/>
      <c r="G108" s="28"/>
    </row>
    <row r="109" spans="1:7" ht="12.75">
      <c r="A109" s="162"/>
      <c r="B109" s="48"/>
      <c r="C109" s="28"/>
      <c r="D109" s="28"/>
      <c r="E109" s="28"/>
      <c r="F109" s="28"/>
      <c r="G109" s="28"/>
    </row>
    <row r="110" spans="1:7" ht="12.75">
      <c r="A110" s="162"/>
      <c r="B110" s="48"/>
      <c r="C110" s="28"/>
      <c r="D110" s="28"/>
      <c r="E110" s="28"/>
      <c r="F110" s="28"/>
      <c r="G110" s="28"/>
    </row>
    <row r="111" spans="1:7" ht="12.75">
      <c r="A111" s="162"/>
      <c r="B111" s="48"/>
      <c r="C111" s="28"/>
      <c r="D111" s="28"/>
      <c r="E111" s="28"/>
      <c r="F111" s="28"/>
      <c r="G111" s="28"/>
    </row>
    <row r="112" spans="1:7" ht="12.75">
      <c r="A112" s="162"/>
      <c r="B112" s="48"/>
      <c r="C112" s="28"/>
      <c r="D112" s="28"/>
      <c r="E112" s="28"/>
      <c r="F112" s="28"/>
      <c r="G112" s="28"/>
    </row>
    <row r="113" spans="1:7" ht="12.75">
      <c r="A113" s="162"/>
      <c r="B113" s="48"/>
      <c r="C113" s="28"/>
      <c r="D113" s="28"/>
      <c r="E113" s="28"/>
      <c r="F113" s="28"/>
      <c r="G113" s="28"/>
    </row>
    <row r="114" spans="1:7" ht="12.75">
      <c r="A114" s="162"/>
      <c r="B114" s="48"/>
      <c r="C114" s="28"/>
      <c r="D114" s="28"/>
      <c r="E114" s="28"/>
      <c r="F114" s="28"/>
      <c r="G114" s="28"/>
    </row>
    <row r="115" spans="1:7" ht="12.75">
      <c r="A115" s="162"/>
      <c r="B115" s="48"/>
      <c r="C115" s="28"/>
      <c r="D115" s="28"/>
      <c r="E115" s="28"/>
      <c r="F115" s="28"/>
      <c r="G115" s="28"/>
    </row>
    <row r="116" spans="1:7" ht="12.75">
      <c r="A116" s="162"/>
      <c r="B116" s="48"/>
      <c r="C116" s="28"/>
      <c r="D116" s="28"/>
      <c r="E116" s="28"/>
      <c r="F116" s="28"/>
      <c r="G116" s="28"/>
    </row>
    <row r="117" spans="1:7" ht="12.75">
      <c r="A117" s="162"/>
      <c r="B117" s="48"/>
      <c r="C117" s="28"/>
      <c r="D117" s="28"/>
      <c r="E117" s="28"/>
      <c r="F117" s="28"/>
      <c r="G117" s="28"/>
    </row>
    <row r="118" spans="1:7" ht="12.75">
      <c r="A118" s="162"/>
      <c r="B118" s="48"/>
      <c r="C118" s="28"/>
      <c r="D118" s="28"/>
      <c r="E118" s="28"/>
      <c r="F118" s="28"/>
      <c r="G118" s="28"/>
    </row>
    <row r="119" spans="1:7" ht="12.75">
      <c r="A119" s="162"/>
      <c r="B119" s="48"/>
      <c r="C119" s="28"/>
      <c r="D119" s="28"/>
      <c r="E119" s="28"/>
      <c r="F119" s="28"/>
      <c r="G119" s="28"/>
    </row>
    <row r="120" spans="1:7" ht="12.75">
      <c r="A120" s="162"/>
      <c r="B120" s="48"/>
      <c r="C120" s="28"/>
      <c r="D120" s="28"/>
      <c r="E120" s="28"/>
      <c r="F120" s="28"/>
      <c r="G120" s="28"/>
    </row>
    <row r="121" spans="1:7" ht="12.75">
      <c r="A121" s="162"/>
      <c r="B121" s="48"/>
      <c r="C121" s="28"/>
      <c r="D121" s="28"/>
      <c r="E121" s="28"/>
      <c r="F121" s="28"/>
      <c r="G121" s="28"/>
    </row>
    <row r="122" spans="1:7" ht="12.75">
      <c r="A122" s="162"/>
      <c r="B122" s="48"/>
      <c r="C122" s="28"/>
      <c r="D122" s="28"/>
      <c r="E122" s="28"/>
      <c r="F122" s="28"/>
      <c r="G122" s="28"/>
    </row>
    <row r="123" spans="1:7" ht="12.75">
      <c r="A123" s="162"/>
      <c r="B123" s="48"/>
      <c r="C123" s="28"/>
      <c r="D123" s="28"/>
      <c r="E123" s="28"/>
      <c r="F123" s="28"/>
      <c r="G123" s="28"/>
    </row>
    <row r="124" spans="1:7" ht="12.75">
      <c r="A124" s="162"/>
      <c r="B124" s="48"/>
      <c r="C124" s="28"/>
      <c r="D124" s="28"/>
      <c r="E124" s="28"/>
      <c r="F124" s="28"/>
      <c r="G124" s="28"/>
    </row>
    <row r="125" spans="1:7" ht="12.75">
      <c r="A125" s="162"/>
      <c r="B125" s="48"/>
      <c r="C125" s="28"/>
      <c r="D125" s="28"/>
      <c r="E125" s="28"/>
      <c r="F125" s="28"/>
      <c r="G125" s="28"/>
    </row>
    <row r="126" spans="1:7" ht="12.75">
      <c r="A126" s="162"/>
      <c r="B126" s="48"/>
      <c r="C126" s="28"/>
      <c r="D126" s="28"/>
      <c r="E126" s="28"/>
      <c r="F126" s="28"/>
      <c r="G126" s="28"/>
    </row>
    <row r="127" spans="1:7" ht="12.75">
      <c r="A127" s="162"/>
      <c r="B127" s="48"/>
      <c r="C127" s="28"/>
      <c r="D127" s="28"/>
      <c r="E127" s="28"/>
      <c r="F127" s="28"/>
      <c r="G127" s="28"/>
    </row>
    <row r="128" spans="1:7" ht="12.75">
      <c r="A128" s="162"/>
      <c r="B128" s="48"/>
      <c r="C128" s="28"/>
      <c r="D128" s="28"/>
      <c r="E128" s="28"/>
      <c r="F128" s="28"/>
      <c r="G128" s="28"/>
    </row>
    <row r="129" spans="1:7" ht="12.75">
      <c r="A129" s="162"/>
      <c r="B129" s="48"/>
      <c r="C129" s="28"/>
      <c r="D129" s="28"/>
      <c r="E129" s="28"/>
      <c r="F129" s="28"/>
      <c r="G129" s="28"/>
    </row>
    <row r="130" spans="1:7" ht="12.75">
      <c r="A130" s="162"/>
      <c r="B130" s="48"/>
      <c r="C130" s="28"/>
      <c r="D130" s="28"/>
      <c r="E130" s="28"/>
      <c r="F130" s="28"/>
      <c r="G130" s="28"/>
    </row>
    <row r="131" spans="1:7" ht="12.75">
      <c r="A131" s="162"/>
      <c r="B131" s="48"/>
      <c r="C131" s="28"/>
      <c r="D131" s="28"/>
      <c r="E131" s="28"/>
      <c r="F131" s="28"/>
      <c r="G131" s="28"/>
    </row>
    <row r="132" spans="1:7" ht="12.75">
      <c r="A132" s="162"/>
      <c r="B132" s="48"/>
      <c r="C132" s="28"/>
      <c r="D132" s="28"/>
      <c r="E132" s="28"/>
      <c r="F132" s="28"/>
      <c r="G132" s="28"/>
    </row>
    <row r="133" spans="1:7" ht="12.75">
      <c r="A133" s="162"/>
      <c r="B133" s="48"/>
      <c r="C133" s="28"/>
      <c r="D133" s="28"/>
      <c r="E133" s="28"/>
      <c r="F133" s="28"/>
      <c r="G133" s="28"/>
    </row>
    <row r="134" spans="1:7" ht="12.75">
      <c r="A134" s="162"/>
      <c r="B134" s="48"/>
      <c r="C134" s="28"/>
      <c r="D134" s="28"/>
      <c r="E134" s="28"/>
      <c r="F134" s="28"/>
      <c r="G134" s="28"/>
    </row>
    <row r="135" spans="1:7" ht="12.75">
      <c r="A135" s="162"/>
      <c r="B135" s="48"/>
      <c r="C135" s="28"/>
      <c r="D135" s="28"/>
      <c r="E135" s="28"/>
      <c r="F135" s="28"/>
      <c r="G135" s="28"/>
    </row>
    <row r="136" spans="1:7" ht="12.75">
      <c r="A136" s="162"/>
      <c r="B136" s="48"/>
      <c r="C136" s="28"/>
      <c r="D136" s="28"/>
      <c r="E136" s="28"/>
      <c r="F136" s="28"/>
      <c r="G136" s="28"/>
    </row>
    <row r="137" spans="1:7" ht="12.75">
      <c r="A137" s="162"/>
      <c r="B137" s="48"/>
      <c r="C137" s="28"/>
      <c r="D137" s="28"/>
      <c r="E137" s="28"/>
      <c r="F137" s="28"/>
      <c r="G137" s="28"/>
    </row>
    <row r="138" spans="1:7" ht="12.75">
      <c r="A138" s="162"/>
      <c r="B138" s="48"/>
      <c r="C138" s="28"/>
      <c r="D138" s="28"/>
      <c r="E138" s="28"/>
      <c r="F138" s="28"/>
      <c r="G138" s="28"/>
    </row>
    <row r="139" spans="1:7" ht="12.75">
      <c r="A139" s="162"/>
      <c r="B139" s="48"/>
      <c r="C139" s="28"/>
      <c r="D139" s="28"/>
      <c r="E139" s="28"/>
      <c r="F139" s="28"/>
      <c r="G139" s="28"/>
    </row>
    <row r="140" spans="1:7" ht="12.75">
      <c r="A140" s="162"/>
      <c r="B140" s="48"/>
      <c r="C140" s="28"/>
      <c r="D140" s="28"/>
      <c r="E140" s="28"/>
      <c r="F140" s="28"/>
      <c r="G140" s="28"/>
    </row>
    <row r="141" spans="1:7" ht="12.75">
      <c r="A141" s="162"/>
      <c r="B141" s="48"/>
      <c r="C141" s="28"/>
      <c r="D141" s="28"/>
      <c r="E141" s="28"/>
      <c r="F141" s="28"/>
      <c r="G141" s="28"/>
    </row>
    <row r="142" spans="1:7" ht="12.75">
      <c r="A142" s="162"/>
      <c r="B142" s="48"/>
      <c r="C142" s="28"/>
      <c r="D142" s="28"/>
      <c r="E142" s="28"/>
      <c r="F142" s="28"/>
      <c r="G142" s="28"/>
    </row>
    <row r="143" spans="1:7" ht="12.75">
      <c r="A143" s="162"/>
      <c r="B143" s="48"/>
      <c r="C143" s="28"/>
      <c r="D143" s="28"/>
      <c r="E143" s="28"/>
      <c r="F143" s="28"/>
      <c r="G143" s="28"/>
    </row>
    <row r="144" spans="1:7" ht="12.75">
      <c r="A144" s="162"/>
      <c r="B144" s="48"/>
      <c r="C144" s="28"/>
      <c r="D144" s="28"/>
      <c r="E144" s="28"/>
      <c r="F144" s="28"/>
      <c r="G144" s="28"/>
    </row>
    <row r="145" spans="1:7" ht="12.75">
      <c r="A145" s="162"/>
      <c r="B145" s="48"/>
      <c r="C145" s="28"/>
      <c r="D145" s="28"/>
      <c r="E145" s="28"/>
      <c r="F145" s="28"/>
      <c r="G145" s="28"/>
    </row>
    <row r="146" spans="1:7" ht="12.75">
      <c r="A146" s="162"/>
      <c r="B146" s="48"/>
      <c r="C146" s="28"/>
      <c r="D146" s="28"/>
      <c r="E146" s="28"/>
      <c r="F146" s="28"/>
      <c r="G146" s="28"/>
    </row>
    <row r="147" spans="1:7" ht="12.75">
      <c r="A147" s="162"/>
      <c r="B147" s="48"/>
      <c r="C147" s="28"/>
      <c r="D147" s="28"/>
      <c r="E147" s="28"/>
      <c r="F147" s="28"/>
      <c r="G147" s="28"/>
    </row>
    <row r="148" spans="1:7" ht="12.75">
      <c r="A148" s="162"/>
      <c r="B148" s="48"/>
      <c r="C148" s="28"/>
      <c r="D148" s="28"/>
      <c r="E148" s="28"/>
      <c r="F148" s="28"/>
      <c r="G148" s="28"/>
    </row>
    <row r="149" spans="1:7" ht="12.75">
      <c r="A149" s="162"/>
      <c r="B149" s="48"/>
      <c r="C149" s="28"/>
      <c r="D149" s="28"/>
      <c r="E149" s="28"/>
      <c r="F149" s="28"/>
      <c r="G149" s="28"/>
    </row>
    <row r="150" spans="1:7" ht="12.75">
      <c r="A150" s="162"/>
      <c r="B150" s="48"/>
      <c r="C150" s="28"/>
      <c r="D150" s="28"/>
      <c r="E150" s="28"/>
      <c r="F150" s="28"/>
      <c r="G150" s="28"/>
    </row>
    <row r="151" spans="1:7" ht="12.75">
      <c r="A151" s="162"/>
      <c r="B151" s="48"/>
      <c r="C151" s="28"/>
      <c r="D151" s="28"/>
      <c r="E151" s="28"/>
      <c r="F151" s="28"/>
      <c r="G151" s="28"/>
    </row>
    <row r="152" spans="1:7" ht="12.75">
      <c r="A152" s="162"/>
      <c r="B152" s="48"/>
      <c r="C152" s="28"/>
      <c r="D152" s="28"/>
      <c r="E152" s="28"/>
      <c r="F152" s="28"/>
      <c r="G152" s="28"/>
    </row>
    <row r="153" spans="1:7" ht="12.75">
      <c r="A153" s="162"/>
      <c r="B153" s="48"/>
      <c r="C153" s="28"/>
      <c r="D153" s="28"/>
      <c r="E153" s="28"/>
      <c r="F153" s="28"/>
      <c r="G153" s="28"/>
    </row>
    <row r="154" spans="1:7" ht="12.75">
      <c r="A154" s="162"/>
      <c r="B154" s="48"/>
      <c r="C154" s="28"/>
      <c r="D154" s="28"/>
      <c r="E154" s="28"/>
      <c r="F154" s="28"/>
      <c r="G154" s="28"/>
    </row>
    <row r="155" spans="1:7" ht="12.75">
      <c r="A155" s="162"/>
      <c r="B155" s="48"/>
      <c r="C155" s="28"/>
      <c r="D155" s="28"/>
      <c r="E155" s="28"/>
      <c r="F155" s="28"/>
      <c r="G155" s="28"/>
    </row>
    <row r="156" spans="1:7" ht="12.75">
      <c r="A156" s="162"/>
      <c r="B156" s="48"/>
      <c r="C156" s="28"/>
      <c r="D156" s="28"/>
      <c r="E156" s="28"/>
      <c r="F156" s="28"/>
      <c r="G156" s="28"/>
    </row>
    <row r="157" spans="1:7" ht="12.75">
      <c r="A157" s="162"/>
      <c r="B157" s="48"/>
      <c r="C157" s="28"/>
      <c r="D157" s="28"/>
      <c r="E157" s="28"/>
      <c r="F157" s="28"/>
      <c r="G157" s="28"/>
    </row>
    <row r="158" spans="1:7" ht="12.75">
      <c r="A158" s="162"/>
      <c r="B158" s="48"/>
      <c r="C158" s="28"/>
      <c r="D158" s="28"/>
      <c r="E158" s="28"/>
      <c r="F158" s="28"/>
      <c r="G158" s="28"/>
    </row>
    <row r="159" spans="1:7" ht="12.75">
      <c r="A159" s="162"/>
      <c r="B159" s="48"/>
      <c r="C159" s="28"/>
      <c r="D159" s="28"/>
      <c r="E159" s="28"/>
      <c r="F159" s="28"/>
      <c r="G159" s="28"/>
    </row>
    <row r="160" spans="1:7" ht="12.75">
      <c r="A160" s="162"/>
      <c r="B160" s="48"/>
      <c r="C160" s="28"/>
      <c r="D160" s="28"/>
      <c r="E160" s="28"/>
      <c r="F160" s="28"/>
      <c r="G160" s="28"/>
    </row>
    <row r="161" spans="1:7" ht="12.75">
      <c r="A161" s="162"/>
      <c r="B161" s="48"/>
      <c r="C161" s="28"/>
      <c r="D161" s="28"/>
      <c r="E161" s="28"/>
      <c r="F161" s="28"/>
      <c r="G161" s="28"/>
    </row>
    <row r="162" spans="1:7" ht="12.75">
      <c r="A162" s="162"/>
      <c r="B162" s="48"/>
      <c r="C162" s="28"/>
      <c r="D162" s="28"/>
      <c r="E162" s="28"/>
      <c r="F162" s="28"/>
      <c r="G162" s="28"/>
    </row>
    <row r="163" spans="1:7" ht="12.75">
      <c r="A163" s="162"/>
      <c r="B163" s="48"/>
      <c r="C163" s="28"/>
      <c r="D163" s="28"/>
      <c r="E163" s="28"/>
      <c r="F163" s="28"/>
      <c r="G163" s="28"/>
    </row>
    <row r="164" spans="1:7" ht="12.75">
      <c r="A164" s="162"/>
      <c r="B164" s="48"/>
      <c r="C164" s="28"/>
      <c r="D164" s="28"/>
      <c r="E164" s="28"/>
      <c r="F164" s="28"/>
      <c r="G164" s="28"/>
    </row>
    <row r="165" spans="1:7" ht="12.75">
      <c r="A165" s="162"/>
      <c r="B165" s="48"/>
      <c r="C165" s="28"/>
      <c r="D165" s="28"/>
      <c r="E165" s="28"/>
      <c r="F165" s="28"/>
      <c r="G165" s="28"/>
    </row>
    <row r="166" spans="1:7" ht="12.75">
      <c r="A166" s="162"/>
      <c r="B166" s="48"/>
      <c r="C166" s="28"/>
      <c r="D166" s="28"/>
      <c r="E166" s="28"/>
      <c r="F166" s="28"/>
      <c r="G166" s="28"/>
    </row>
    <row r="167" spans="1:7" ht="12.75">
      <c r="A167" s="162"/>
      <c r="B167" s="48"/>
      <c r="C167" s="28"/>
      <c r="D167" s="28"/>
      <c r="E167" s="28"/>
      <c r="F167" s="28"/>
      <c r="G167" s="28"/>
    </row>
    <row r="168" spans="1:7" ht="12.75">
      <c r="A168" s="162"/>
      <c r="B168" s="48"/>
      <c r="C168" s="28"/>
      <c r="D168" s="28"/>
      <c r="E168" s="28"/>
      <c r="F168" s="28"/>
      <c r="G168" s="28"/>
    </row>
    <row r="169" spans="1:7" ht="12.75">
      <c r="A169" s="162"/>
      <c r="B169" s="48"/>
      <c r="C169" s="28"/>
      <c r="D169" s="28"/>
      <c r="E169" s="28"/>
      <c r="F169" s="28"/>
      <c r="G169" s="28"/>
    </row>
  </sheetData>
  <sheetProtection password="CAEB" sheet="1"/>
  <mergeCells count="5">
    <mergeCell ref="B1:G1"/>
    <mergeCell ref="H81:H84"/>
    <mergeCell ref="A3:G3"/>
    <mergeCell ref="A4:G4"/>
    <mergeCell ref="A2:G2"/>
  </mergeCells>
  <printOptions/>
  <pageMargins left="1.6535433070866143" right="1.1811023622047245" top="0.27" bottom="0.27" header="0.17" footer="0.17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V1663"/>
  <sheetViews>
    <sheetView showGridLines="0" view="pageBreakPreview" zoomScaleSheetLayoutView="100" zoomScalePageLayoutView="0" workbookViewId="0" topLeftCell="A1">
      <pane xSplit="6" ySplit="7" topLeftCell="G8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1" sqref="G11"/>
    </sheetView>
  </sheetViews>
  <sheetFormatPr defaultColWidth="9.140625" defaultRowHeight="12.75"/>
  <cols>
    <col min="1" max="1" width="5.28125" style="4" customWidth="1"/>
    <col min="2" max="2" width="65.00390625" style="6" customWidth="1"/>
    <col min="3" max="3" width="9.140625" style="5" hidden="1" customWidth="1"/>
    <col min="4" max="4" width="5.421875" style="5" hidden="1" customWidth="1"/>
    <col min="5" max="5" width="3.7109375" style="5" hidden="1" customWidth="1"/>
    <col min="6" max="6" width="9.8515625" style="5" hidden="1" customWidth="1"/>
    <col min="7" max="7" width="18.421875" style="7" customWidth="1"/>
    <col min="8" max="8" width="11.140625" style="4" customWidth="1"/>
    <col min="9" max="12" width="7.140625" style="4" customWidth="1"/>
    <col min="13" max="15" width="5.57421875" style="4" customWidth="1"/>
    <col min="16" max="21" width="6.7109375" style="4" customWidth="1"/>
    <col min="22" max="22" width="6.140625" style="4" customWidth="1"/>
    <col min="23" max="23" width="5.421875" style="4" customWidth="1"/>
    <col min="24" max="26" width="4.140625" style="4" customWidth="1"/>
    <col min="27" max="27" width="4.7109375" style="4" customWidth="1"/>
    <col min="28" max="28" width="5.140625" style="4" customWidth="1"/>
    <col min="29" max="29" width="4.8515625" style="4" customWidth="1"/>
    <col min="30" max="30" width="5.57421875" style="4" customWidth="1"/>
    <col min="31" max="31" width="5.7109375" style="4" customWidth="1"/>
    <col min="32" max="32" width="6.140625" style="4" customWidth="1"/>
    <col min="33" max="33" width="3.28125" style="4" customWidth="1"/>
    <col min="34" max="34" width="6.421875" style="4" customWidth="1"/>
    <col min="35" max="35" width="7.57421875" style="4" customWidth="1"/>
    <col min="36" max="36" width="7.8515625" style="4" customWidth="1"/>
    <col min="37" max="37" width="8.57421875" style="4" customWidth="1"/>
    <col min="38" max="39" width="8.28125" style="4" customWidth="1"/>
    <col min="40" max="40" width="6.8515625" style="4" customWidth="1"/>
    <col min="41" max="41" width="4.8515625" style="4" customWidth="1"/>
    <col min="42" max="46" width="6.00390625" style="4" customWidth="1"/>
    <col min="47" max="47" width="5.8515625" style="4" customWidth="1"/>
    <col min="48" max="48" width="6.140625" style="4" customWidth="1"/>
    <col min="49" max="49" width="7.140625" style="5" customWidth="1"/>
    <col min="50" max="50" width="9.140625" style="5" hidden="1" customWidth="1"/>
    <col min="51" max="16384" width="9.140625" style="5" customWidth="1"/>
  </cols>
  <sheetData>
    <row r="1" spans="1:7" ht="12.75" customHeight="1">
      <c r="A1" s="170"/>
      <c r="B1" s="343" t="str">
        <f>"   ЕИК/БУЛСТАТ "&amp;Danni!C3</f>
        <v>   ЕИК/БУЛСТАТ -----------------</v>
      </c>
      <c r="C1" s="343"/>
      <c r="D1" s="343"/>
      <c r="E1" s="343"/>
      <c r="F1" s="343"/>
      <c r="G1" s="344"/>
    </row>
    <row r="2" spans="1:7" ht="12.75">
      <c r="A2" s="349" t="str">
        <f>"ОТЧЕТ ЗА ПРИХОДИТЕ И РАЗХОДИТЕ"</f>
        <v>ОТЧЕТ ЗА ПРИХОДИТЕ И РАЗХОДИТЕ</v>
      </c>
      <c r="B2" s="350"/>
      <c r="C2" s="350"/>
      <c r="D2" s="350"/>
      <c r="E2" s="350"/>
      <c r="F2" s="350"/>
      <c r="G2" s="351"/>
    </row>
    <row r="3" spans="1:7" ht="12.75">
      <c r="A3" s="349" t="str">
        <f>"ОТ "&amp;Danni!$R$14&amp;" ДО "&amp;Danni!G3</f>
        <v>ОТ 01-01-2013 ДО 28-02-2013</v>
      </c>
      <c r="B3" s="350"/>
      <c r="C3" s="350"/>
      <c r="D3" s="350"/>
      <c r="E3" s="350"/>
      <c r="F3" s="350"/>
      <c r="G3" s="351"/>
    </row>
    <row r="4" spans="1:7" ht="12.75">
      <c r="A4" s="349" t="str">
        <f>"НА "&amp;Danni!D3</f>
        <v>НА ---------------------------</v>
      </c>
      <c r="B4" s="350"/>
      <c r="C4" s="350"/>
      <c r="D4" s="350"/>
      <c r="E4" s="350"/>
      <c r="F4" s="350"/>
      <c r="G4" s="351"/>
    </row>
    <row r="5" spans="1:7" ht="12" customHeight="1" thickBot="1">
      <c r="A5" s="35"/>
      <c r="B5" s="2"/>
      <c r="C5" s="59"/>
      <c r="D5" s="59"/>
      <c r="E5" s="59"/>
      <c r="F5" s="59"/>
      <c r="G5" s="187" t="s">
        <v>473</v>
      </c>
    </row>
    <row r="6" spans="1:48" s="52" customFormat="1" ht="18.75" customHeight="1" thickBot="1">
      <c r="A6" s="36"/>
      <c r="B6" s="93" t="s">
        <v>130</v>
      </c>
      <c r="C6" s="107" t="s">
        <v>124</v>
      </c>
      <c r="D6" s="107" t="s">
        <v>125</v>
      </c>
      <c r="E6" s="107" t="s">
        <v>117</v>
      </c>
      <c r="F6" s="107" t="s">
        <v>152</v>
      </c>
      <c r="G6" s="172" t="s">
        <v>606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7" ht="13.5" thickBot="1">
      <c r="A7" s="94">
        <v>1</v>
      </c>
      <c r="B7" s="95">
        <v>2</v>
      </c>
      <c r="C7" s="108"/>
      <c r="D7" s="108"/>
      <c r="E7" s="108"/>
      <c r="F7" s="108"/>
      <c r="G7" s="173">
        <v>3</v>
      </c>
    </row>
    <row r="8" spans="1:7" ht="13.5" thickBot="1">
      <c r="A8" s="29"/>
      <c r="B8" s="96" t="s">
        <v>110</v>
      </c>
      <c r="C8" s="68" t="str">
        <f>Danni!$B$3</f>
        <v>-----------</v>
      </c>
      <c r="D8" s="68" t="str">
        <f>Danni!$E$3</f>
        <v>2013</v>
      </c>
      <c r="E8" s="68">
        <f>Danni!$F$3</f>
        <v>2</v>
      </c>
      <c r="F8" s="129" t="s">
        <v>153</v>
      </c>
      <c r="G8" s="97">
        <f>G9+G36+G64+G65</f>
        <v>0</v>
      </c>
    </row>
    <row r="9" spans="1:47" s="72" customFormat="1" ht="12.75">
      <c r="A9" s="176" t="s">
        <v>67</v>
      </c>
      <c r="B9" s="177" t="s">
        <v>331</v>
      </c>
      <c r="C9" s="133" t="str">
        <f>Danni!$B$3</f>
        <v>-----------</v>
      </c>
      <c r="D9" s="133" t="str">
        <f>Danni!$E$3</f>
        <v>2013</v>
      </c>
      <c r="E9" s="133">
        <f>Danni!$F$3</f>
        <v>2</v>
      </c>
      <c r="F9" s="178" t="s">
        <v>154</v>
      </c>
      <c r="G9" s="179">
        <f>G10+G21+G22+G28+G34+G35</f>
        <v>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</row>
    <row r="10" spans="1:48" ht="12.75">
      <c r="A10" s="32" t="s">
        <v>68</v>
      </c>
      <c r="B10" s="9" t="s">
        <v>34</v>
      </c>
      <c r="C10" s="141" t="str">
        <f>Danni!$B$3</f>
        <v>-----------</v>
      </c>
      <c r="D10" s="141" t="str">
        <f>Danni!$E$3</f>
        <v>2013</v>
      </c>
      <c r="E10" s="141">
        <f>Danni!$F$3</f>
        <v>2</v>
      </c>
      <c r="F10" s="178" t="s">
        <v>155</v>
      </c>
      <c r="G10" s="99">
        <f>SUM(G11:G20)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"/>
    </row>
    <row r="11" spans="1:48" ht="12.75">
      <c r="A11" s="30" t="s">
        <v>69</v>
      </c>
      <c r="B11" s="10" t="s">
        <v>62</v>
      </c>
      <c r="C11" s="141" t="str">
        <f>Danni!$B$3</f>
        <v>-----------</v>
      </c>
      <c r="D11" s="141" t="str">
        <f>Danni!$E$3</f>
        <v>2013</v>
      </c>
      <c r="E11" s="141">
        <f>Danni!$F$3</f>
        <v>2</v>
      </c>
      <c r="F11" s="178" t="s">
        <v>156</v>
      </c>
      <c r="G11" s="31">
        <v>0</v>
      </c>
      <c r="H11" s="1" t="str">
        <f>IF(AND(8!G9&gt;0,G11&gt;0),"OK","Невъзможна е липсата на приходи по КП при проведени леглодни по договор с НЗОК")</f>
        <v>Невъзможна е липсата на приходи по КП при проведени леглодни по договор с НЗОК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5"/>
    </row>
    <row r="12" spans="1:48" ht="12.75">
      <c r="A12" s="30" t="s">
        <v>70</v>
      </c>
      <c r="B12" s="10" t="s">
        <v>755</v>
      </c>
      <c r="C12" s="141" t="str">
        <f>Danni!$B$3</f>
        <v>-----------</v>
      </c>
      <c r="D12" s="141" t="str">
        <f>Danni!$E$3</f>
        <v>2013</v>
      </c>
      <c r="E12" s="141">
        <f>Danni!$F$3</f>
        <v>2</v>
      </c>
      <c r="F12" s="178" t="s">
        <v>157</v>
      </c>
      <c r="G12" s="3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</row>
    <row r="13" spans="1:48" ht="12.75">
      <c r="A13" s="30" t="s">
        <v>71</v>
      </c>
      <c r="B13" s="10" t="s">
        <v>756</v>
      </c>
      <c r="C13" s="141" t="str">
        <f>Danni!$B$3</f>
        <v>-----------</v>
      </c>
      <c r="D13" s="141" t="str">
        <f>Danni!$E$3</f>
        <v>2013</v>
      </c>
      <c r="E13" s="141">
        <f>Danni!$F$3</f>
        <v>2</v>
      </c>
      <c r="F13" s="178" t="s">
        <v>761</v>
      </c>
      <c r="G13" s="31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"/>
    </row>
    <row r="14" spans="1:48" ht="12.75">
      <c r="A14" s="30" t="s">
        <v>72</v>
      </c>
      <c r="B14" s="10" t="s">
        <v>757</v>
      </c>
      <c r="C14" s="141" t="str">
        <f>Danni!$B$3</f>
        <v>-----------</v>
      </c>
      <c r="D14" s="141" t="str">
        <f>Danni!$E$3</f>
        <v>2013</v>
      </c>
      <c r="E14" s="141">
        <f>Danni!$F$3</f>
        <v>2</v>
      </c>
      <c r="F14" s="178" t="s">
        <v>762</v>
      </c>
      <c r="G14" s="31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5"/>
    </row>
    <row r="15" spans="1:48" ht="12.75">
      <c r="A15" s="30" t="s">
        <v>93</v>
      </c>
      <c r="B15" s="10" t="s">
        <v>695</v>
      </c>
      <c r="C15" s="141" t="str">
        <f>Danni!$B$3</f>
        <v>-----------</v>
      </c>
      <c r="D15" s="141" t="str">
        <f>Danni!$E$3</f>
        <v>2013</v>
      </c>
      <c r="E15" s="141">
        <f>Danni!$F$3</f>
        <v>2</v>
      </c>
      <c r="F15" s="178" t="s">
        <v>763</v>
      </c>
      <c r="G15" s="31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5"/>
    </row>
    <row r="16" spans="1:48" ht="12.75">
      <c r="A16" s="30" t="s">
        <v>94</v>
      </c>
      <c r="B16" s="10" t="s">
        <v>758</v>
      </c>
      <c r="C16" s="141" t="str">
        <f>Danni!$B$3</f>
        <v>-----------</v>
      </c>
      <c r="D16" s="141" t="str">
        <f>Danni!$E$3</f>
        <v>2013</v>
      </c>
      <c r="E16" s="141">
        <f>Danni!$F$3</f>
        <v>2</v>
      </c>
      <c r="F16" s="178" t="s">
        <v>764</v>
      </c>
      <c r="G16" s="3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5"/>
    </row>
    <row r="17" spans="1:48" ht="12.75">
      <c r="A17" s="30" t="s">
        <v>97</v>
      </c>
      <c r="B17" s="10" t="s">
        <v>759</v>
      </c>
      <c r="C17" s="141" t="str">
        <f>Danni!$B$3</f>
        <v>-----------</v>
      </c>
      <c r="D17" s="141" t="str">
        <f>Danni!$E$3</f>
        <v>2013</v>
      </c>
      <c r="E17" s="141">
        <f>Danni!$F$3</f>
        <v>2</v>
      </c>
      <c r="F17" s="178" t="s">
        <v>765</v>
      </c>
      <c r="G17" s="31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5"/>
    </row>
    <row r="18" spans="1:48" ht="12.75">
      <c r="A18" s="30" t="s">
        <v>98</v>
      </c>
      <c r="B18" s="10" t="s">
        <v>760</v>
      </c>
      <c r="C18" s="141" t="str">
        <f>Danni!$B$3</f>
        <v>-----------</v>
      </c>
      <c r="D18" s="141" t="str">
        <f>Danni!$E$3</f>
        <v>2013</v>
      </c>
      <c r="E18" s="141">
        <f>Danni!$F$3</f>
        <v>2</v>
      </c>
      <c r="F18" s="178" t="s">
        <v>766</v>
      </c>
      <c r="G18" s="3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5"/>
    </row>
    <row r="19" spans="1:48" ht="12.75">
      <c r="A19" s="5" t="s">
        <v>453</v>
      </c>
      <c r="B19" s="10" t="s">
        <v>63</v>
      </c>
      <c r="C19" s="141" t="str">
        <f>Danni!$B$3</f>
        <v>-----------</v>
      </c>
      <c r="D19" s="141" t="str">
        <f>Danni!$E$3</f>
        <v>2013</v>
      </c>
      <c r="E19" s="141">
        <f>Danni!$F$3</f>
        <v>2</v>
      </c>
      <c r="F19" s="178" t="s">
        <v>158</v>
      </c>
      <c r="G19" s="31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5"/>
    </row>
    <row r="20" spans="1:48" ht="12.75">
      <c r="A20" s="5" t="s">
        <v>487</v>
      </c>
      <c r="B20" s="10" t="s">
        <v>64</v>
      </c>
      <c r="C20" s="141" t="str">
        <f>Danni!$B$3</f>
        <v>-----------</v>
      </c>
      <c r="D20" s="141" t="str">
        <f>Danni!$E$3</f>
        <v>2013</v>
      </c>
      <c r="E20" s="141">
        <f>Danni!$F$3</f>
        <v>2</v>
      </c>
      <c r="F20" s="178" t="s">
        <v>159</v>
      </c>
      <c r="G20" s="3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5"/>
    </row>
    <row r="21" spans="1:47" s="72" customFormat="1" ht="12.75">
      <c r="A21" s="32" t="s">
        <v>73</v>
      </c>
      <c r="B21" s="9" t="s">
        <v>150</v>
      </c>
      <c r="C21" s="141" t="str">
        <f>Danni!$B$3</f>
        <v>-----------</v>
      </c>
      <c r="D21" s="141" t="str">
        <f>Danni!$E$3</f>
        <v>2013</v>
      </c>
      <c r="E21" s="141">
        <f>Danni!$F$3</f>
        <v>2</v>
      </c>
      <c r="F21" s="178" t="s">
        <v>160</v>
      </c>
      <c r="G21" s="100">
        <v>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</row>
    <row r="22" spans="1:47" s="72" customFormat="1" ht="12.75">
      <c r="A22" s="32" t="s">
        <v>74</v>
      </c>
      <c r="B22" s="9" t="s">
        <v>52</v>
      </c>
      <c r="C22" s="141" t="str">
        <f>Danni!$B$3</f>
        <v>-----------</v>
      </c>
      <c r="D22" s="141" t="str">
        <f>Danni!$E$3</f>
        <v>2013</v>
      </c>
      <c r="E22" s="141">
        <f>Danni!$F$3</f>
        <v>2</v>
      </c>
      <c r="F22" s="178" t="s">
        <v>161</v>
      </c>
      <c r="G22" s="99">
        <f>SUM(G23:G27)</f>
        <v>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48" ht="12.75">
      <c r="A23" s="30" t="s">
        <v>69</v>
      </c>
      <c r="B23" s="10" t="s">
        <v>768</v>
      </c>
      <c r="C23" s="141" t="str">
        <f>Danni!$B$3</f>
        <v>-----------</v>
      </c>
      <c r="D23" s="141" t="str">
        <f>Danni!$E$3</f>
        <v>2013</v>
      </c>
      <c r="E23" s="141">
        <f>Danni!$F$3</f>
        <v>2</v>
      </c>
      <c r="F23" s="178" t="s">
        <v>162</v>
      </c>
      <c r="G23" s="31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5"/>
    </row>
    <row r="24" spans="1:48" ht="12.75">
      <c r="A24" s="30" t="s">
        <v>70</v>
      </c>
      <c r="B24" s="10" t="s">
        <v>755</v>
      </c>
      <c r="C24" s="141" t="str">
        <f>Danni!$B$3</f>
        <v>-----------</v>
      </c>
      <c r="D24" s="141" t="str">
        <f>Danni!$E$3</f>
        <v>2013</v>
      </c>
      <c r="E24" s="141">
        <f>Danni!$F$3</f>
        <v>2</v>
      </c>
      <c r="F24" s="178" t="s">
        <v>767</v>
      </c>
      <c r="G24" s="31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</row>
    <row r="25" spans="1:48" ht="12.75">
      <c r="A25" s="30" t="s">
        <v>71</v>
      </c>
      <c r="B25" s="10" t="s">
        <v>63</v>
      </c>
      <c r="C25" s="141" t="str">
        <f>Danni!$B$3</f>
        <v>-----------</v>
      </c>
      <c r="D25" s="141" t="str">
        <f>Danni!$E$3</f>
        <v>2013</v>
      </c>
      <c r="E25" s="141">
        <f>Danni!$F$3</f>
        <v>2</v>
      </c>
      <c r="F25" s="178" t="s">
        <v>163</v>
      </c>
      <c r="G25" s="31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5"/>
    </row>
    <row r="26" spans="1:48" ht="12.75">
      <c r="A26" s="30" t="s">
        <v>72</v>
      </c>
      <c r="B26" s="10" t="s">
        <v>64</v>
      </c>
      <c r="C26" s="141" t="str">
        <f>Danni!$B$3</f>
        <v>-----------</v>
      </c>
      <c r="D26" s="141" t="str">
        <f>Danni!$E$3</f>
        <v>2013</v>
      </c>
      <c r="E26" s="141">
        <f>Danni!$F$3</f>
        <v>2</v>
      </c>
      <c r="F26" s="178" t="s">
        <v>164</v>
      </c>
      <c r="G26" s="3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5"/>
    </row>
    <row r="27" spans="1:48" ht="12.75">
      <c r="A27" s="5" t="s">
        <v>93</v>
      </c>
      <c r="B27" s="10" t="s">
        <v>149</v>
      </c>
      <c r="C27" s="141" t="str">
        <f>Danni!$B$3</f>
        <v>-----------</v>
      </c>
      <c r="D27" s="141" t="str">
        <f>Danni!$E$3</f>
        <v>2013</v>
      </c>
      <c r="E27" s="141">
        <f>Danni!$F$3</f>
        <v>2</v>
      </c>
      <c r="F27" s="178" t="s">
        <v>165</v>
      </c>
      <c r="G27" s="31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5"/>
    </row>
    <row r="28" spans="1:47" s="72" customFormat="1" ht="12.75">
      <c r="A28" s="32" t="s">
        <v>75</v>
      </c>
      <c r="B28" s="9" t="s">
        <v>65</v>
      </c>
      <c r="C28" s="141" t="str">
        <f>Danni!$B$3</f>
        <v>-----------</v>
      </c>
      <c r="D28" s="141" t="str">
        <f>Danni!$E$3</f>
        <v>2013</v>
      </c>
      <c r="E28" s="141">
        <f>Danni!$F$3</f>
        <v>2</v>
      </c>
      <c r="F28" s="178" t="s">
        <v>166</v>
      </c>
      <c r="G28" s="99">
        <f>SUM(G29:G33)</f>
        <v>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</row>
    <row r="29" spans="1:48" ht="12.75">
      <c r="A29" s="30" t="s">
        <v>69</v>
      </c>
      <c r="B29" s="10" t="s">
        <v>768</v>
      </c>
      <c r="C29" s="141" t="str">
        <f>Danni!$B$3</f>
        <v>-----------</v>
      </c>
      <c r="D29" s="141" t="str">
        <f>Danni!$E$3</f>
        <v>2013</v>
      </c>
      <c r="E29" s="141">
        <f>Danni!$F$3</f>
        <v>2</v>
      </c>
      <c r="F29" s="178" t="s">
        <v>167</v>
      </c>
      <c r="G29" s="31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"/>
    </row>
    <row r="30" spans="1:48" ht="12.75">
      <c r="A30" s="30" t="s">
        <v>70</v>
      </c>
      <c r="B30" s="10" t="s">
        <v>755</v>
      </c>
      <c r="C30" s="141" t="str">
        <f>Danni!$B$3</f>
        <v>-----------</v>
      </c>
      <c r="D30" s="141" t="str">
        <f>Danni!$E$3</f>
        <v>2013</v>
      </c>
      <c r="E30" s="141">
        <f>Danni!$F$3</f>
        <v>2</v>
      </c>
      <c r="F30" s="178" t="s">
        <v>769</v>
      </c>
      <c r="G30" s="31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5"/>
    </row>
    <row r="31" spans="1:48" ht="12.75">
      <c r="A31" s="30" t="s">
        <v>71</v>
      </c>
      <c r="B31" s="10" t="s">
        <v>63</v>
      </c>
      <c r="C31" s="141" t="str">
        <f>Danni!$B$3</f>
        <v>-----------</v>
      </c>
      <c r="D31" s="141" t="str">
        <f>Danni!$E$3</f>
        <v>2013</v>
      </c>
      <c r="E31" s="141">
        <f>Danni!$F$3</f>
        <v>2</v>
      </c>
      <c r="F31" s="178" t="s">
        <v>168</v>
      </c>
      <c r="G31" s="31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5"/>
    </row>
    <row r="32" spans="1:48" ht="12.75">
      <c r="A32" s="30" t="s">
        <v>72</v>
      </c>
      <c r="B32" s="10" t="s">
        <v>64</v>
      </c>
      <c r="C32" s="141" t="str">
        <f>Danni!$B$3</f>
        <v>-----------</v>
      </c>
      <c r="D32" s="141" t="str">
        <f>Danni!$E$3</f>
        <v>2013</v>
      </c>
      <c r="E32" s="141">
        <f>Danni!$F$3</f>
        <v>2</v>
      </c>
      <c r="F32" s="178" t="s">
        <v>169</v>
      </c>
      <c r="G32" s="31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5"/>
    </row>
    <row r="33" spans="1:48" ht="12.75">
      <c r="A33" s="5" t="s">
        <v>93</v>
      </c>
      <c r="B33" s="10" t="s">
        <v>149</v>
      </c>
      <c r="C33" s="141" t="str">
        <f>Danni!$B$3</f>
        <v>-----------</v>
      </c>
      <c r="D33" s="141" t="str">
        <f>Danni!$E$3</f>
        <v>2013</v>
      </c>
      <c r="E33" s="141">
        <f>Danni!$F$3</f>
        <v>2</v>
      </c>
      <c r="F33" s="178" t="s">
        <v>170</v>
      </c>
      <c r="G33" s="31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5"/>
    </row>
    <row r="34" spans="1:48" ht="12.75">
      <c r="A34" s="32" t="s">
        <v>76</v>
      </c>
      <c r="B34" s="9" t="s">
        <v>35</v>
      </c>
      <c r="C34" s="141" t="str">
        <f>Danni!$B$3</f>
        <v>-----------</v>
      </c>
      <c r="D34" s="141" t="str">
        <f>Danni!$E$3</f>
        <v>2013</v>
      </c>
      <c r="E34" s="141">
        <f>Danni!$F$3</f>
        <v>2</v>
      </c>
      <c r="F34" s="178" t="s">
        <v>171</v>
      </c>
      <c r="G34" s="100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5"/>
    </row>
    <row r="35" spans="1:48" ht="12.75">
      <c r="A35" s="32" t="s">
        <v>77</v>
      </c>
      <c r="B35" s="9" t="s">
        <v>66</v>
      </c>
      <c r="C35" s="141" t="str">
        <f>Danni!$B$3</f>
        <v>-----------</v>
      </c>
      <c r="D35" s="141" t="str">
        <f>Danni!$E$3</f>
        <v>2013</v>
      </c>
      <c r="E35" s="141">
        <f>Danni!$F$3</f>
        <v>2</v>
      </c>
      <c r="F35" s="178" t="s">
        <v>172</v>
      </c>
      <c r="G35" s="100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5"/>
    </row>
    <row r="36" spans="1:47" s="72" customFormat="1" ht="12.75">
      <c r="A36" s="32" t="s">
        <v>78</v>
      </c>
      <c r="B36" s="9" t="s">
        <v>91</v>
      </c>
      <c r="C36" s="141" t="str">
        <f>Danni!$B$3</f>
        <v>-----------</v>
      </c>
      <c r="D36" s="141" t="str">
        <f>Danni!$E$3</f>
        <v>2013</v>
      </c>
      <c r="E36" s="141">
        <f>Danni!$F$3</f>
        <v>2</v>
      </c>
      <c r="F36" s="178" t="s">
        <v>173</v>
      </c>
      <c r="G36" s="99">
        <f>G37+G59</f>
        <v>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</row>
    <row r="37" spans="1:47" s="72" customFormat="1" ht="12.75">
      <c r="A37" s="32" t="s">
        <v>68</v>
      </c>
      <c r="B37" s="9" t="s">
        <v>36</v>
      </c>
      <c r="C37" s="141" t="str">
        <f>Danni!$B$3</f>
        <v>-----------</v>
      </c>
      <c r="D37" s="141" t="str">
        <f>Danni!$E$3</f>
        <v>2013</v>
      </c>
      <c r="E37" s="141">
        <f>Danni!$F$3</f>
        <v>2</v>
      </c>
      <c r="F37" s="178" t="s">
        <v>174</v>
      </c>
      <c r="G37" s="99">
        <f>G38+G54+G58</f>
        <v>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</row>
    <row r="38" spans="1:48" ht="12.75">
      <c r="A38" s="30" t="s">
        <v>69</v>
      </c>
      <c r="B38" s="10" t="s">
        <v>51</v>
      </c>
      <c r="C38" s="141" t="str">
        <f>Danni!$B$3</f>
        <v>-----------</v>
      </c>
      <c r="D38" s="141" t="str">
        <f>Danni!$E$3</f>
        <v>2013</v>
      </c>
      <c r="E38" s="141">
        <f>Danni!$F$3</f>
        <v>2</v>
      </c>
      <c r="F38" s="178" t="s">
        <v>175</v>
      </c>
      <c r="G38" s="33">
        <f>SUM(G39:G41)+SUM(G51:G53)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5"/>
    </row>
    <row r="39" spans="1:48" ht="12.75">
      <c r="A39" s="30" t="s">
        <v>79</v>
      </c>
      <c r="B39" s="10" t="s">
        <v>481</v>
      </c>
      <c r="C39" s="141" t="str">
        <f>Danni!$B$3</f>
        <v>-----------</v>
      </c>
      <c r="D39" s="141" t="str">
        <f>Danni!$E$3</f>
        <v>2013</v>
      </c>
      <c r="E39" s="141">
        <f>Danni!$F$3</f>
        <v>2</v>
      </c>
      <c r="F39" s="178" t="s">
        <v>176</v>
      </c>
      <c r="G39" s="31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5"/>
    </row>
    <row r="40" spans="1:48" ht="12.75">
      <c r="A40" s="30" t="s">
        <v>80</v>
      </c>
      <c r="B40" s="10" t="s">
        <v>81</v>
      </c>
      <c r="C40" s="141" t="str">
        <f>Danni!$B$3</f>
        <v>-----------</v>
      </c>
      <c r="D40" s="141" t="str">
        <f>Danni!$E$3</f>
        <v>2013</v>
      </c>
      <c r="E40" s="141">
        <f>Danni!$F$3</f>
        <v>2</v>
      </c>
      <c r="F40" s="178" t="s">
        <v>177</v>
      </c>
      <c r="G40" s="31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5"/>
    </row>
    <row r="41" spans="1:48" ht="12.75">
      <c r="A41" s="30" t="s">
        <v>82</v>
      </c>
      <c r="B41" s="10" t="s">
        <v>83</v>
      </c>
      <c r="C41" s="141" t="str">
        <f>Danni!$B$3</f>
        <v>-----------</v>
      </c>
      <c r="D41" s="141" t="str">
        <f>Danni!$E$3</f>
        <v>2013</v>
      </c>
      <c r="E41" s="141">
        <f>Danni!$F$3</f>
        <v>2</v>
      </c>
      <c r="F41" s="178" t="s">
        <v>178</v>
      </c>
      <c r="G41" s="33">
        <f>SUM(G42:G50)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5"/>
    </row>
    <row r="42" spans="1:48" ht="12.75">
      <c r="A42" s="30" t="s">
        <v>111</v>
      </c>
      <c r="B42" s="10" t="s">
        <v>147</v>
      </c>
      <c r="C42" s="141" t="str">
        <f>Danni!$B$3</f>
        <v>-----------</v>
      </c>
      <c r="D42" s="141" t="str">
        <f>Danni!$E$3</f>
        <v>2013</v>
      </c>
      <c r="E42" s="141">
        <f>Danni!$F$3</f>
        <v>2</v>
      </c>
      <c r="F42" s="178" t="s">
        <v>179</v>
      </c>
      <c r="G42" s="3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5"/>
    </row>
    <row r="43" spans="1:48" ht="12.75">
      <c r="A43" s="30" t="s">
        <v>112</v>
      </c>
      <c r="B43" s="10" t="s">
        <v>148</v>
      </c>
      <c r="C43" s="141" t="str">
        <f>Danni!$B$3</f>
        <v>-----------</v>
      </c>
      <c r="D43" s="141" t="str">
        <f>Danni!$E$3</f>
        <v>2013</v>
      </c>
      <c r="E43" s="141">
        <f>Danni!$F$3</f>
        <v>2</v>
      </c>
      <c r="F43" s="178" t="s">
        <v>180</v>
      </c>
      <c r="G43" s="31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5"/>
    </row>
    <row r="44" spans="1:48" ht="12.75">
      <c r="A44" s="30" t="s">
        <v>113</v>
      </c>
      <c r="B44" s="10" t="s">
        <v>480</v>
      </c>
      <c r="C44" s="141" t="str">
        <f>Danni!$B$3</f>
        <v>-----------</v>
      </c>
      <c r="D44" s="141" t="str">
        <f>Danni!$E$3</f>
        <v>2013</v>
      </c>
      <c r="E44" s="141">
        <f>Danni!$F$3</f>
        <v>2</v>
      </c>
      <c r="F44" s="178" t="s">
        <v>181</v>
      </c>
      <c r="G44" s="31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5"/>
    </row>
    <row r="45" spans="1:48" ht="12.75">
      <c r="A45" s="30" t="s">
        <v>510</v>
      </c>
      <c r="B45" s="10" t="s">
        <v>513</v>
      </c>
      <c r="C45" s="141" t="str">
        <f>Danni!$B$3</f>
        <v>-----------</v>
      </c>
      <c r="D45" s="141" t="str">
        <f>Danni!$E$3</f>
        <v>2013</v>
      </c>
      <c r="E45" s="141">
        <f>Danni!$F$3</f>
        <v>2</v>
      </c>
      <c r="F45" s="178" t="s">
        <v>182</v>
      </c>
      <c r="G45" s="31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5"/>
    </row>
    <row r="46" spans="1:48" ht="12.75">
      <c r="A46" s="30" t="s">
        <v>518</v>
      </c>
      <c r="B46" s="10" t="s">
        <v>514</v>
      </c>
      <c r="C46" s="141" t="str">
        <f>Danni!$B$3</f>
        <v>-----------</v>
      </c>
      <c r="D46" s="141" t="str">
        <f>Danni!$E$3</f>
        <v>2013</v>
      </c>
      <c r="E46" s="141">
        <f>Danni!$F$3</f>
        <v>2</v>
      </c>
      <c r="F46" s="178" t="s">
        <v>183</v>
      </c>
      <c r="G46" s="31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5"/>
    </row>
    <row r="47" spans="1:48" ht="12.75">
      <c r="A47" s="30" t="s">
        <v>519</v>
      </c>
      <c r="B47" s="10" t="s">
        <v>515</v>
      </c>
      <c r="C47" s="141" t="str">
        <f>Danni!$B$3</f>
        <v>-----------</v>
      </c>
      <c r="D47" s="141" t="str">
        <f>Danni!$E$3</f>
        <v>2013</v>
      </c>
      <c r="E47" s="141">
        <f>Danni!$F$3</f>
        <v>2</v>
      </c>
      <c r="F47" s="178" t="s">
        <v>184</v>
      </c>
      <c r="G47" s="31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5"/>
    </row>
    <row r="48" spans="1:48" ht="12.75">
      <c r="A48" s="30" t="s">
        <v>520</v>
      </c>
      <c r="B48" s="10" t="s">
        <v>516</v>
      </c>
      <c r="C48" s="141" t="str">
        <f>Danni!$B$3</f>
        <v>-----------</v>
      </c>
      <c r="D48" s="141" t="str">
        <f>Danni!$E$3</f>
        <v>2013</v>
      </c>
      <c r="E48" s="141">
        <f>Danni!$F$3</f>
        <v>2</v>
      </c>
      <c r="F48" s="178" t="s">
        <v>185</v>
      </c>
      <c r="G48" s="31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5"/>
    </row>
    <row r="49" spans="1:48" ht="12.75">
      <c r="A49" s="30" t="s">
        <v>521</v>
      </c>
      <c r="B49" s="10" t="s">
        <v>517</v>
      </c>
      <c r="C49" s="141" t="str">
        <f>Danni!$B$3</f>
        <v>-----------</v>
      </c>
      <c r="D49" s="141" t="str">
        <f>Danni!$E$3</f>
        <v>2013</v>
      </c>
      <c r="E49" s="141">
        <f>Danni!$F$3</f>
        <v>2</v>
      </c>
      <c r="F49" s="178" t="s">
        <v>186</v>
      </c>
      <c r="G49" s="3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5"/>
    </row>
    <row r="50" spans="1:48" ht="12.75">
      <c r="A50" s="30" t="s">
        <v>522</v>
      </c>
      <c r="B50" s="10" t="s">
        <v>61</v>
      </c>
      <c r="C50" s="141" t="str">
        <f>Danni!$B$3</f>
        <v>-----------</v>
      </c>
      <c r="D50" s="141" t="str">
        <f>Danni!$E$3</f>
        <v>2013</v>
      </c>
      <c r="E50" s="141">
        <f>Danni!$F$3</f>
        <v>2</v>
      </c>
      <c r="F50" s="178" t="s">
        <v>187</v>
      </c>
      <c r="G50" s="31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5"/>
    </row>
    <row r="51" spans="1:48" ht="12.75">
      <c r="A51" s="30" t="s">
        <v>84</v>
      </c>
      <c r="B51" s="10" t="s">
        <v>103</v>
      </c>
      <c r="C51" s="141" t="str">
        <f>Danni!$B$3</f>
        <v>-----------</v>
      </c>
      <c r="D51" s="141" t="str">
        <f>Danni!$E$3</f>
        <v>2013</v>
      </c>
      <c r="E51" s="141">
        <f>Danni!$F$3</f>
        <v>2</v>
      </c>
      <c r="F51" s="178" t="s">
        <v>188</v>
      </c>
      <c r="G51" s="31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5"/>
    </row>
    <row r="52" spans="1:48" ht="12.75">
      <c r="A52" s="30" t="s">
        <v>104</v>
      </c>
      <c r="B52" s="10" t="s">
        <v>85</v>
      </c>
      <c r="C52" s="141" t="str">
        <f>Danni!$B$3</f>
        <v>-----------</v>
      </c>
      <c r="D52" s="141" t="str">
        <f>Danni!$E$3</f>
        <v>2013</v>
      </c>
      <c r="E52" s="141">
        <f>Danni!$F$3</f>
        <v>2</v>
      </c>
      <c r="F52" s="178" t="s">
        <v>189</v>
      </c>
      <c r="G52" s="31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5"/>
    </row>
    <row r="53" spans="1:48" ht="12.75">
      <c r="A53" s="30" t="s">
        <v>523</v>
      </c>
      <c r="B53" s="10" t="s">
        <v>524</v>
      </c>
      <c r="C53" s="141" t="str">
        <f>Danni!$B$3</f>
        <v>-----------</v>
      </c>
      <c r="D53" s="141" t="str">
        <f>Danni!$E$3</f>
        <v>2013</v>
      </c>
      <c r="E53" s="141">
        <f>Danni!$F$3</f>
        <v>2</v>
      </c>
      <c r="F53" s="178" t="s">
        <v>190</v>
      </c>
      <c r="G53" s="31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5"/>
    </row>
    <row r="54" spans="1:48" ht="12.75">
      <c r="A54" s="30" t="s">
        <v>70</v>
      </c>
      <c r="B54" s="10" t="s">
        <v>54</v>
      </c>
      <c r="C54" s="141" t="str">
        <f>Danni!$B$3</f>
        <v>-----------</v>
      </c>
      <c r="D54" s="141" t="str">
        <f>Danni!$E$3</f>
        <v>2013</v>
      </c>
      <c r="E54" s="141">
        <f>Danni!$F$3</f>
        <v>2</v>
      </c>
      <c r="F54" s="178" t="s">
        <v>191</v>
      </c>
      <c r="G54" s="33">
        <f>SUM(G55:G57)</f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5"/>
    </row>
    <row r="55" spans="1:48" ht="12.75">
      <c r="A55" s="30" t="s">
        <v>79</v>
      </c>
      <c r="B55" s="10" t="s">
        <v>86</v>
      </c>
      <c r="C55" s="141" t="str">
        <f>Danni!$B$3</f>
        <v>-----------</v>
      </c>
      <c r="D55" s="141" t="str">
        <f>Danni!$E$3</f>
        <v>2013</v>
      </c>
      <c r="E55" s="141">
        <f>Danni!$F$3</f>
        <v>2</v>
      </c>
      <c r="F55" s="178" t="s">
        <v>192</v>
      </c>
      <c r="G55" s="31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5"/>
    </row>
    <row r="56" spans="1:48" ht="12.75">
      <c r="A56" s="30" t="s">
        <v>80</v>
      </c>
      <c r="B56" s="10" t="s">
        <v>87</v>
      </c>
      <c r="C56" s="141" t="str">
        <f>Danni!$B$3</f>
        <v>-----------</v>
      </c>
      <c r="D56" s="141" t="str">
        <f>Danni!$E$3</f>
        <v>2013</v>
      </c>
      <c r="E56" s="141">
        <f>Danni!$F$3</f>
        <v>2</v>
      </c>
      <c r="F56" s="178" t="s">
        <v>193</v>
      </c>
      <c r="G56" s="3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5"/>
    </row>
    <row r="57" spans="1:48" ht="12.75">
      <c r="A57" s="30" t="s">
        <v>82</v>
      </c>
      <c r="B57" s="10" t="s">
        <v>85</v>
      </c>
      <c r="C57" s="141" t="str">
        <f>Danni!$B$3</f>
        <v>-----------</v>
      </c>
      <c r="D57" s="141" t="str">
        <f>Danni!$E$3</f>
        <v>2013</v>
      </c>
      <c r="E57" s="141">
        <f>Danni!$F$3</f>
        <v>2</v>
      </c>
      <c r="F57" s="178" t="s">
        <v>194</v>
      </c>
      <c r="G57" s="31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5"/>
    </row>
    <row r="58" spans="1:48" ht="12.75">
      <c r="A58" s="30" t="s">
        <v>71</v>
      </c>
      <c r="B58" s="10" t="s">
        <v>88</v>
      </c>
      <c r="C58" s="141" t="str">
        <f>Danni!$B$3</f>
        <v>-----------</v>
      </c>
      <c r="D58" s="141" t="str">
        <f>Danni!$E$3</f>
        <v>2013</v>
      </c>
      <c r="E58" s="141">
        <f>Danni!$F$3</f>
        <v>2</v>
      </c>
      <c r="F58" s="178" t="s">
        <v>195</v>
      </c>
      <c r="G58" s="31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5"/>
    </row>
    <row r="59" spans="1:47" s="72" customFormat="1" ht="12.75">
      <c r="A59" s="32" t="s">
        <v>73</v>
      </c>
      <c r="B59" s="9" t="s">
        <v>89</v>
      </c>
      <c r="C59" s="141" t="str">
        <f>Danni!$B$3</f>
        <v>-----------</v>
      </c>
      <c r="D59" s="141" t="str">
        <f>Danni!$E$3</f>
        <v>2013</v>
      </c>
      <c r="E59" s="141">
        <f>Danni!$F$3</f>
        <v>2</v>
      </c>
      <c r="F59" s="178" t="s">
        <v>196</v>
      </c>
      <c r="G59" s="99">
        <f>G60+G63</f>
        <v>0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</row>
    <row r="60" spans="1:48" ht="12.75">
      <c r="A60" s="30" t="s">
        <v>69</v>
      </c>
      <c r="B60" s="10" t="s">
        <v>90</v>
      </c>
      <c r="C60" s="141" t="str">
        <f>Danni!$B$3</f>
        <v>-----------</v>
      </c>
      <c r="D60" s="141" t="str">
        <f>Danni!$E$3</f>
        <v>2013</v>
      </c>
      <c r="E60" s="141">
        <f>Danni!$F$3</f>
        <v>2</v>
      </c>
      <c r="F60" s="178" t="s">
        <v>197</v>
      </c>
      <c r="G60" s="262">
        <f>SUM(G61:G62)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5"/>
    </row>
    <row r="61" spans="1:48" ht="25.5">
      <c r="A61" s="30" t="s">
        <v>79</v>
      </c>
      <c r="B61" s="10" t="s">
        <v>607</v>
      </c>
      <c r="C61" s="141" t="str">
        <f>Danni!$B$3</f>
        <v>-----------</v>
      </c>
      <c r="D61" s="141" t="str">
        <f>Danni!$E$3</f>
        <v>2013</v>
      </c>
      <c r="E61" s="141">
        <f>Danni!$F$3</f>
        <v>2</v>
      </c>
      <c r="F61" s="178" t="s">
        <v>198</v>
      </c>
      <c r="G61" s="31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5"/>
    </row>
    <row r="62" spans="1:48" ht="12.75">
      <c r="A62" s="30" t="s">
        <v>80</v>
      </c>
      <c r="B62" s="10" t="s">
        <v>61</v>
      </c>
      <c r="C62" s="141" t="str">
        <f>Danni!$B$3</f>
        <v>-----------</v>
      </c>
      <c r="D62" s="141" t="str">
        <f>Danni!$E$3</f>
        <v>2013</v>
      </c>
      <c r="E62" s="141">
        <f>Danni!$F$3</f>
        <v>2</v>
      </c>
      <c r="F62" s="178" t="s">
        <v>199</v>
      </c>
      <c r="G62" s="3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5"/>
    </row>
    <row r="63" spans="1:48" ht="12.75">
      <c r="A63" s="30" t="s">
        <v>70</v>
      </c>
      <c r="B63" s="10" t="s">
        <v>85</v>
      </c>
      <c r="C63" s="141" t="str">
        <f>Danni!$B$3</f>
        <v>-----------</v>
      </c>
      <c r="D63" s="141" t="str">
        <f>Danni!$E$3</f>
        <v>2013</v>
      </c>
      <c r="E63" s="141">
        <f>Danni!$F$3</f>
        <v>2</v>
      </c>
      <c r="F63" s="178" t="s">
        <v>200</v>
      </c>
      <c r="G63" s="3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5"/>
    </row>
    <row r="64" spans="1:47" s="72" customFormat="1" ht="12.75">
      <c r="A64" s="32" t="s">
        <v>3</v>
      </c>
      <c r="B64" s="9" t="s">
        <v>29</v>
      </c>
      <c r="C64" s="141" t="str">
        <f>Danni!$B$3</f>
        <v>-----------</v>
      </c>
      <c r="D64" s="141" t="str">
        <f>Danni!$E$3</f>
        <v>2013</v>
      </c>
      <c r="E64" s="141">
        <f>Danni!$F$3</f>
        <v>2</v>
      </c>
      <c r="F64" s="178" t="s">
        <v>201</v>
      </c>
      <c r="G64" s="100">
        <v>0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</row>
    <row r="65" spans="1:47" s="72" customFormat="1" ht="13.5" thickBot="1">
      <c r="A65" s="32" t="s">
        <v>92</v>
      </c>
      <c r="B65" s="9" t="s">
        <v>30</v>
      </c>
      <c r="C65" s="180" t="str">
        <f>Danni!$B$3</f>
        <v>-----------</v>
      </c>
      <c r="D65" s="180" t="str">
        <f>Danni!$E$3</f>
        <v>2013</v>
      </c>
      <c r="E65" s="180">
        <f>Danni!$F$3</f>
        <v>2</v>
      </c>
      <c r="F65" s="178" t="s">
        <v>202</v>
      </c>
      <c r="G65" s="181">
        <v>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</row>
    <row r="66" spans="1:48" s="72" customFormat="1" ht="13.5" thickBot="1">
      <c r="A66" s="101"/>
      <c r="B66" s="102" t="s">
        <v>109</v>
      </c>
      <c r="C66" s="68" t="str">
        <f>Danni!$B$3</f>
        <v>-----------</v>
      </c>
      <c r="D66" s="68" t="str">
        <f>Danni!$E$3</f>
        <v>2013</v>
      </c>
      <c r="E66" s="68">
        <f>Danni!$F$3</f>
        <v>2</v>
      </c>
      <c r="F66" s="178" t="s">
        <v>203</v>
      </c>
      <c r="G66" s="97">
        <f>G67+G90+G91+G92+G93</f>
        <v>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</row>
    <row r="67" spans="1:47" s="72" customFormat="1" ht="12.75">
      <c r="A67" s="182" t="s">
        <v>1</v>
      </c>
      <c r="B67" s="183" t="s">
        <v>21</v>
      </c>
      <c r="C67" s="133" t="str">
        <f>Danni!$B$3</f>
        <v>-----------</v>
      </c>
      <c r="D67" s="133" t="str">
        <f>Danni!$E$3</f>
        <v>2013</v>
      </c>
      <c r="E67" s="133">
        <f>Danni!$F$3</f>
        <v>2</v>
      </c>
      <c r="F67" s="178" t="s">
        <v>204</v>
      </c>
      <c r="G67" s="184">
        <f>G68+G76+G86+G87+G88+G89</f>
        <v>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</row>
    <row r="68" spans="1:47" s="72" customFormat="1" ht="12.75">
      <c r="A68" s="103" t="s">
        <v>68</v>
      </c>
      <c r="B68" s="104" t="s">
        <v>22</v>
      </c>
      <c r="C68" s="141" t="str">
        <f>Danni!$B$3</f>
        <v>-----------</v>
      </c>
      <c r="D68" s="141" t="str">
        <f>Danni!$E$3</f>
        <v>2013</v>
      </c>
      <c r="E68" s="141">
        <f>Danni!$F$3</f>
        <v>2</v>
      </c>
      <c r="F68" s="178" t="s">
        <v>205</v>
      </c>
      <c r="G68" s="105">
        <f>SUM(G69:G75)</f>
        <v>0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</row>
    <row r="69" spans="1:48" ht="12.75">
      <c r="A69" s="56" t="s">
        <v>69</v>
      </c>
      <c r="B69" s="11" t="s">
        <v>482</v>
      </c>
      <c r="C69" s="141" t="str">
        <f>Danni!$B$3</f>
        <v>-----------</v>
      </c>
      <c r="D69" s="141" t="str">
        <f>Danni!$E$3</f>
        <v>2013</v>
      </c>
      <c r="E69" s="141">
        <f>Danni!$F$3</f>
        <v>2</v>
      </c>
      <c r="F69" s="178" t="s">
        <v>206</v>
      </c>
      <c r="G69" s="31">
        <v>0</v>
      </c>
      <c r="H69" s="1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5"/>
    </row>
    <row r="70" spans="1:48" ht="12.75">
      <c r="A70" s="56" t="s">
        <v>70</v>
      </c>
      <c r="B70" s="11" t="s">
        <v>483</v>
      </c>
      <c r="C70" s="141" t="str">
        <f>Danni!$B$3</f>
        <v>-----------</v>
      </c>
      <c r="D70" s="141" t="str">
        <f>Danni!$E$3</f>
        <v>2013</v>
      </c>
      <c r="E70" s="141">
        <f>Danni!$F$3</f>
        <v>2</v>
      </c>
      <c r="F70" s="178" t="s">
        <v>207</v>
      </c>
      <c r="G70" s="31">
        <v>0</v>
      </c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5"/>
    </row>
    <row r="71" spans="1:48" ht="12.75">
      <c r="A71" s="56" t="s">
        <v>71</v>
      </c>
      <c r="B71" s="11" t="s">
        <v>484</v>
      </c>
      <c r="C71" s="141" t="str">
        <f>Danni!$B$3</f>
        <v>-----------</v>
      </c>
      <c r="D71" s="141" t="str">
        <f>Danni!$E$3</f>
        <v>2013</v>
      </c>
      <c r="E71" s="141">
        <f>Danni!$F$3</f>
        <v>2</v>
      </c>
      <c r="F71" s="178" t="s">
        <v>208</v>
      </c>
      <c r="G71" s="31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5"/>
    </row>
    <row r="72" spans="1:48" ht="12.75">
      <c r="A72" s="56" t="s">
        <v>72</v>
      </c>
      <c r="B72" s="11" t="s">
        <v>526</v>
      </c>
      <c r="C72" s="141" t="str">
        <f>Danni!$B$3</f>
        <v>-----------</v>
      </c>
      <c r="D72" s="141" t="str">
        <f>Danni!$E$3</f>
        <v>2013</v>
      </c>
      <c r="E72" s="141">
        <f>Danni!$F$3</f>
        <v>2</v>
      </c>
      <c r="F72" s="178" t="s">
        <v>209</v>
      </c>
      <c r="G72" s="31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5"/>
    </row>
    <row r="73" spans="1:48" ht="12.75">
      <c r="A73" s="56" t="s">
        <v>93</v>
      </c>
      <c r="B73" s="11" t="s">
        <v>56</v>
      </c>
      <c r="C73" s="141" t="str">
        <f>Danni!$B$3</f>
        <v>-----------</v>
      </c>
      <c r="D73" s="141" t="str">
        <f>Danni!$E$3</f>
        <v>2013</v>
      </c>
      <c r="E73" s="141">
        <f>Danni!$F$3</f>
        <v>2</v>
      </c>
      <c r="F73" s="178" t="s">
        <v>210</v>
      </c>
      <c r="G73" s="31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5"/>
    </row>
    <row r="74" spans="1:48" ht="12.75">
      <c r="A74" s="56" t="s">
        <v>94</v>
      </c>
      <c r="B74" s="11" t="s">
        <v>57</v>
      </c>
      <c r="C74" s="141" t="str">
        <f>Danni!$B$3</f>
        <v>-----------</v>
      </c>
      <c r="D74" s="141" t="str">
        <f>Danni!$E$3</f>
        <v>2013</v>
      </c>
      <c r="E74" s="141">
        <f>Danni!$F$3</f>
        <v>2</v>
      </c>
      <c r="F74" s="178" t="s">
        <v>211</v>
      </c>
      <c r="G74" s="31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5"/>
    </row>
    <row r="75" spans="1:48" ht="12.75">
      <c r="A75" s="56" t="s">
        <v>97</v>
      </c>
      <c r="B75" s="11" t="s">
        <v>58</v>
      </c>
      <c r="C75" s="141" t="str">
        <f>Danni!$B$3</f>
        <v>-----------</v>
      </c>
      <c r="D75" s="141" t="str">
        <f>Danni!$E$3</f>
        <v>2013</v>
      </c>
      <c r="E75" s="141">
        <f>Danni!$F$3</f>
        <v>2</v>
      </c>
      <c r="F75" s="178" t="s">
        <v>212</v>
      </c>
      <c r="G75" s="31">
        <v>0</v>
      </c>
      <c r="H75" s="17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5"/>
    </row>
    <row r="76" spans="1:47" s="72" customFormat="1" ht="12.75">
      <c r="A76" s="103" t="s">
        <v>73</v>
      </c>
      <c r="B76" s="104" t="s">
        <v>37</v>
      </c>
      <c r="C76" s="141" t="str">
        <f>Danni!$B$3</f>
        <v>-----------</v>
      </c>
      <c r="D76" s="141" t="str">
        <f>Danni!$E$3</f>
        <v>2013</v>
      </c>
      <c r="E76" s="141">
        <f>Danni!$F$3</f>
        <v>2</v>
      </c>
      <c r="F76" s="178" t="s">
        <v>213</v>
      </c>
      <c r="G76" s="99">
        <f>SUM(G77:G85)</f>
        <v>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</row>
    <row r="77" spans="1:48" ht="12.75">
      <c r="A77" s="56" t="s">
        <v>69</v>
      </c>
      <c r="B77" s="11" t="s">
        <v>56</v>
      </c>
      <c r="C77" s="141" t="str">
        <f>Danni!$B$3</f>
        <v>-----------</v>
      </c>
      <c r="D77" s="141" t="str">
        <f>Danni!$E$3</f>
        <v>2013</v>
      </c>
      <c r="E77" s="141">
        <f>Danni!$F$3</f>
        <v>2</v>
      </c>
      <c r="F77" s="178" t="s">
        <v>214</v>
      </c>
      <c r="G77" s="31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5"/>
    </row>
    <row r="78" spans="1:48" ht="12.75">
      <c r="A78" s="56" t="s">
        <v>70</v>
      </c>
      <c r="B78" s="11" t="s">
        <v>57</v>
      </c>
      <c r="C78" s="141" t="str">
        <f>Danni!$B$3</f>
        <v>-----------</v>
      </c>
      <c r="D78" s="141" t="str">
        <f>Danni!$E$3</f>
        <v>2013</v>
      </c>
      <c r="E78" s="141">
        <f>Danni!$F$3</f>
        <v>2</v>
      </c>
      <c r="F78" s="178" t="s">
        <v>215</v>
      </c>
      <c r="G78" s="31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5"/>
    </row>
    <row r="79" spans="1:48" ht="12.75">
      <c r="A79" s="56" t="s">
        <v>71</v>
      </c>
      <c r="B79" s="11" t="s">
        <v>59</v>
      </c>
      <c r="C79" s="141" t="str">
        <f>Danni!$B$3</f>
        <v>-----------</v>
      </c>
      <c r="D79" s="141" t="str">
        <f>Danni!$E$3</f>
        <v>2013</v>
      </c>
      <c r="E79" s="141">
        <f>Danni!$F$3</f>
        <v>2</v>
      </c>
      <c r="F79" s="178" t="s">
        <v>216</v>
      </c>
      <c r="G79" s="31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5"/>
    </row>
    <row r="80" spans="1:48" ht="12.75">
      <c r="A80" s="56" t="s">
        <v>72</v>
      </c>
      <c r="B80" s="11" t="s">
        <v>60</v>
      </c>
      <c r="C80" s="141" t="str">
        <f>Danni!$B$3</f>
        <v>-----------</v>
      </c>
      <c r="D80" s="141" t="str">
        <f>Danni!$E$3</f>
        <v>2013</v>
      </c>
      <c r="E80" s="141">
        <f>Danni!$F$3</f>
        <v>2</v>
      </c>
      <c r="F80" s="178" t="s">
        <v>217</v>
      </c>
      <c r="G80" s="31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5"/>
    </row>
    <row r="81" spans="1:48" ht="12.75">
      <c r="A81" s="56" t="s">
        <v>93</v>
      </c>
      <c r="B81" s="11" t="s">
        <v>95</v>
      </c>
      <c r="C81" s="141" t="str">
        <f>Danni!$B$3</f>
        <v>-----------</v>
      </c>
      <c r="D81" s="141" t="str">
        <f>Danni!$E$3</f>
        <v>2013</v>
      </c>
      <c r="E81" s="141">
        <f>Danni!$F$3</f>
        <v>2</v>
      </c>
      <c r="F81" s="178" t="s">
        <v>218</v>
      </c>
      <c r="G81" s="31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5"/>
    </row>
    <row r="82" spans="1:48" ht="12.75">
      <c r="A82" s="56" t="s">
        <v>94</v>
      </c>
      <c r="B82" s="11" t="s">
        <v>96</v>
      </c>
      <c r="C82" s="141" t="str">
        <f>Danni!$B$3</f>
        <v>-----------</v>
      </c>
      <c r="D82" s="141" t="str">
        <f>Danni!$E$3</f>
        <v>2013</v>
      </c>
      <c r="E82" s="141">
        <f>Danni!$F$3</f>
        <v>2</v>
      </c>
      <c r="F82" s="178" t="s">
        <v>219</v>
      </c>
      <c r="G82" s="31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5"/>
    </row>
    <row r="83" spans="1:48" ht="12.75">
      <c r="A83" s="56" t="s">
        <v>97</v>
      </c>
      <c r="B83" s="11" t="s">
        <v>99</v>
      </c>
      <c r="C83" s="141" t="str">
        <f>Danni!$B$3</f>
        <v>-----------</v>
      </c>
      <c r="D83" s="141" t="str">
        <f>Danni!$E$3</f>
        <v>2013</v>
      </c>
      <c r="E83" s="141">
        <f>Danni!$F$3</f>
        <v>2</v>
      </c>
      <c r="F83" s="178" t="s">
        <v>220</v>
      </c>
      <c r="G83" s="31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5"/>
    </row>
    <row r="84" spans="1:48" ht="12.75">
      <c r="A84" s="56" t="s">
        <v>98</v>
      </c>
      <c r="B84" s="11" t="s">
        <v>528</v>
      </c>
      <c r="C84" s="141" t="str">
        <f>Danni!$B$3</f>
        <v>-----------</v>
      </c>
      <c r="D84" s="141" t="str">
        <f>Danni!$E$3</f>
        <v>2013</v>
      </c>
      <c r="E84" s="141">
        <f>Danni!$F$3</f>
        <v>2</v>
      </c>
      <c r="F84" s="178" t="s">
        <v>511</v>
      </c>
      <c r="G84" s="31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5"/>
    </row>
    <row r="85" spans="1:48" ht="12.75">
      <c r="A85" s="56" t="s">
        <v>453</v>
      </c>
      <c r="B85" s="11" t="s">
        <v>106</v>
      </c>
      <c r="C85" s="141" t="str">
        <f>Danni!$B$3</f>
        <v>-----------</v>
      </c>
      <c r="D85" s="141" t="str">
        <f>Danni!$E$3</f>
        <v>2013</v>
      </c>
      <c r="E85" s="141">
        <f>Danni!$F$3</f>
        <v>2</v>
      </c>
      <c r="F85" s="178" t="s">
        <v>527</v>
      </c>
      <c r="G85" s="31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5"/>
    </row>
    <row r="86" spans="1:47" s="72" customFormat="1" ht="12.75">
      <c r="A86" s="103" t="s">
        <v>74</v>
      </c>
      <c r="B86" s="104" t="s">
        <v>23</v>
      </c>
      <c r="C86" s="141" t="str">
        <f>Danni!$B$3</f>
        <v>-----------</v>
      </c>
      <c r="D86" s="141" t="str">
        <f>Danni!$E$3</f>
        <v>2013</v>
      </c>
      <c r="E86" s="141">
        <f>Danni!$F$3</f>
        <v>2</v>
      </c>
      <c r="F86" s="178" t="s">
        <v>529</v>
      </c>
      <c r="G86" s="263">
        <v>0</v>
      </c>
      <c r="H86" s="128"/>
      <c r="I86" s="1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</row>
    <row r="87" spans="1:47" s="72" customFormat="1" ht="12.75">
      <c r="A87" s="103" t="s">
        <v>75</v>
      </c>
      <c r="B87" s="104" t="s">
        <v>24</v>
      </c>
      <c r="C87" s="141" t="str">
        <f>Danni!$B$3</f>
        <v>-----------</v>
      </c>
      <c r="D87" s="141" t="str">
        <f>Danni!$E$3</f>
        <v>2013</v>
      </c>
      <c r="E87" s="141">
        <f>Danni!$F$3</f>
        <v>2</v>
      </c>
      <c r="F87" s="178" t="s">
        <v>530</v>
      </c>
      <c r="G87" s="99">
        <f>3!G8</f>
        <v>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</row>
    <row r="88" spans="1:47" s="72" customFormat="1" ht="12.75">
      <c r="A88" s="103" t="s">
        <v>76</v>
      </c>
      <c r="B88" s="104" t="s">
        <v>107</v>
      </c>
      <c r="C88" s="141" t="str">
        <f>Danni!$B$3</f>
        <v>-----------</v>
      </c>
      <c r="D88" s="141" t="str">
        <f>Danni!$E$3</f>
        <v>2013</v>
      </c>
      <c r="E88" s="141">
        <f>Danni!$F$3</f>
        <v>2</v>
      </c>
      <c r="F88" s="178" t="s">
        <v>531</v>
      </c>
      <c r="G88" s="263">
        <v>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</row>
    <row r="89" spans="1:47" s="72" customFormat="1" ht="12.75">
      <c r="A89" s="103" t="s">
        <v>77</v>
      </c>
      <c r="B89" s="104" t="s">
        <v>25</v>
      </c>
      <c r="C89" s="141" t="str">
        <f>Danni!$B$3</f>
        <v>-----------</v>
      </c>
      <c r="D89" s="141" t="str">
        <f>Danni!$E$3</f>
        <v>2013</v>
      </c>
      <c r="E89" s="141">
        <f>Danni!$F$3</f>
        <v>2</v>
      </c>
      <c r="F89" s="178" t="s">
        <v>532</v>
      </c>
      <c r="G89" s="263">
        <v>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</row>
    <row r="90" spans="1:47" s="72" customFormat="1" ht="12.75">
      <c r="A90" s="103" t="s">
        <v>2</v>
      </c>
      <c r="B90" s="104" t="s">
        <v>38</v>
      </c>
      <c r="C90" s="141" t="str">
        <f>Danni!$B$3</f>
        <v>-----------</v>
      </c>
      <c r="D90" s="141" t="str">
        <f>Danni!$E$3</f>
        <v>2013</v>
      </c>
      <c r="E90" s="141">
        <f>Danni!$F$3</f>
        <v>2</v>
      </c>
      <c r="F90" s="178" t="s">
        <v>533</v>
      </c>
      <c r="G90" s="100">
        <v>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</row>
    <row r="91" spans="1:47" s="72" customFormat="1" ht="12.75">
      <c r="A91" s="103" t="s">
        <v>3</v>
      </c>
      <c r="B91" s="104" t="s">
        <v>26</v>
      </c>
      <c r="C91" s="141" t="str">
        <f>Danni!$B$3</f>
        <v>-----------</v>
      </c>
      <c r="D91" s="141" t="str">
        <f>Danni!$E$3</f>
        <v>2013</v>
      </c>
      <c r="E91" s="141">
        <f>Danni!$F$3</f>
        <v>2</v>
      </c>
      <c r="F91" s="178" t="s">
        <v>534</v>
      </c>
      <c r="G91" s="100">
        <v>0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</row>
    <row r="92" spans="1:47" s="72" customFormat="1" ht="12.75">
      <c r="A92" s="103" t="s">
        <v>4</v>
      </c>
      <c r="B92" s="104" t="s">
        <v>27</v>
      </c>
      <c r="C92" s="141" t="str">
        <f>Danni!$B$3</f>
        <v>-----------</v>
      </c>
      <c r="D92" s="141" t="str">
        <f>Danni!$E$3</f>
        <v>2013</v>
      </c>
      <c r="E92" s="141">
        <f>Danni!$F$3</f>
        <v>2</v>
      </c>
      <c r="F92" s="178" t="s">
        <v>535</v>
      </c>
      <c r="G92" s="100">
        <v>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</row>
    <row r="93" spans="1:47" s="72" customFormat="1" ht="13.5" thickBot="1">
      <c r="A93" s="185" t="s">
        <v>5</v>
      </c>
      <c r="B93" s="186" t="s">
        <v>108</v>
      </c>
      <c r="C93" s="180" t="str">
        <f>Danni!$B$3</f>
        <v>-----------</v>
      </c>
      <c r="D93" s="180" t="str">
        <f>Danni!$E$3</f>
        <v>2013</v>
      </c>
      <c r="E93" s="180">
        <f>Danni!$F$3</f>
        <v>2</v>
      </c>
      <c r="F93" s="178" t="s">
        <v>608</v>
      </c>
      <c r="G93" s="181">
        <v>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</row>
    <row r="94" spans="1:48" s="72" customFormat="1" ht="13.5" thickBot="1">
      <c r="A94" s="106"/>
      <c r="B94" s="102" t="s">
        <v>105</v>
      </c>
      <c r="C94" s="68" t="str">
        <f>Danni!$B$3</f>
        <v>-----------</v>
      </c>
      <c r="D94" s="68" t="str">
        <f>Danni!$E$3</f>
        <v>2013</v>
      </c>
      <c r="E94" s="68">
        <f>Danni!$F$3</f>
        <v>2</v>
      </c>
      <c r="F94" s="178" t="s">
        <v>609</v>
      </c>
      <c r="G94" s="97">
        <f>G8-G66</f>
        <v>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</row>
    <row r="95" spans="1:48" ht="12.75">
      <c r="A95" s="57"/>
      <c r="B95" s="2"/>
      <c r="C95" s="59"/>
      <c r="D95" s="59"/>
      <c r="E95" s="59"/>
      <c r="F95" s="59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57"/>
      <c r="B96" s="88"/>
      <c r="C96" s="59"/>
      <c r="D96" s="59"/>
      <c r="E96" s="59"/>
      <c r="F96" s="59"/>
      <c r="G96" s="87" t="s">
        <v>118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57"/>
      <c r="B97" s="73"/>
      <c r="C97" s="59"/>
      <c r="D97" s="59"/>
      <c r="E97" s="59"/>
      <c r="F97" s="59"/>
      <c r="G97" s="8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57"/>
      <c r="B98" s="88"/>
      <c r="C98" s="59"/>
      <c r="D98" s="59"/>
      <c r="E98" s="59"/>
      <c r="F98" s="59"/>
      <c r="G98" s="87" t="s">
        <v>119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57"/>
      <c r="B99" s="59"/>
      <c r="C99" s="59"/>
      <c r="D99" s="59"/>
      <c r="E99" s="59"/>
      <c r="F99" s="59"/>
      <c r="G99" s="8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.75">
      <c r="A100" s="57"/>
      <c r="B100" s="88"/>
      <c r="C100" s="59"/>
      <c r="D100" s="59"/>
      <c r="E100" s="59"/>
      <c r="F100" s="59"/>
      <c r="G100" s="87" t="s">
        <v>151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.75">
      <c r="A101" s="57"/>
      <c r="B101" s="59"/>
      <c r="C101" s="59"/>
      <c r="D101" s="59"/>
      <c r="E101" s="59"/>
      <c r="F101" s="59"/>
      <c r="G101" s="8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3.5" thickBot="1">
      <c r="A102" s="58"/>
      <c r="B102" s="90"/>
      <c r="C102" s="61"/>
      <c r="D102" s="61"/>
      <c r="E102" s="61"/>
      <c r="F102" s="61"/>
      <c r="G102" s="91" t="s">
        <v>121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4" customFormat="1" ht="12.75">
      <c r="A103" s="175"/>
      <c r="B103" s="2"/>
      <c r="G103" s="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s="4" customFormat="1" ht="12.75">
      <c r="A104" s="175"/>
      <c r="B104" s="2"/>
      <c r="G104" s="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4" customFormat="1" ht="12.75">
      <c r="A105" s="175"/>
      <c r="B105" s="2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4" customFormat="1" ht="12.75">
      <c r="A106" s="175"/>
      <c r="B106" s="2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4" customFormat="1" ht="12.75">
      <c r="A107" s="175"/>
      <c r="B107" s="2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4" customFormat="1" ht="12.75">
      <c r="A108" s="175"/>
      <c r="B108" s="2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s="4" customFormat="1" ht="12.75">
      <c r="A109" s="175"/>
      <c r="B109" s="2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s="4" customFormat="1" ht="12.75">
      <c r="A110" s="175"/>
      <c r="B110" s="2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s="4" customFormat="1" ht="12.75">
      <c r="A111" s="175"/>
      <c r="B111" s="2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s="4" customFormat="1" ht="12.75">
      <c r="A112" s="175"/>
      <c r="B112" s="2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s="4" customFormat="1" ht="12.75">
      <c r="A113" s="175"/>
      <c r="B113" s="2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s="4" customFormat="1" ht="12.75">
      <c r="A114" s="175"/>
      <c r="B114" s="2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4" customFormat="1" ht="12.75">
      <c r="A115" s="175"/>
      <c r="B115" s="2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s="4" customFormat="1" ht="12.75">
      <c r="A116" s="175"/>
      <c r="B116" s="2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4" customFormat="1" ht="12.75">
      <c r="A117" s="175"/>
      <c r="B117" s="2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s="4" customFormat="1" ht="12.75">
      <c r="A118" s="175"/>
      <c r="B118" s="2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4" customFormat="1" ht="12.75">
      <c r="A119" s="175"/>
      <c r="B119" s="2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4" customFormat="1" ht="12.75">
      <c r="A120" s="175"/>
      <c r="B120" s="2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4" customFormat="1" ht="12.75">
      <c r="A121" s="175"/>
      <c r="B121" s="2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4" customFormat="1" ht="12.75">
      <c r="A122" s="175"/>
      <c r="B122" s="2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s="4" customFormat="1" ht="12.75">
      <c r="A123" s="175"/>
      <c r="B123" s="2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s="4" customFormat="1" ht="12.75">
      <c r="A124" s="175"/>
      <c r="B124" s="2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4" customFormat="1" ht="12.75">
      <c r="A125" s="175"/>
      <c r="B125" s="2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4" customFormat="1" ht="12.75">
      <c r="A126" s="175"/>
      <c r="B126" s="2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4" customFormat="1" ht="12.75">
      <c r="A127" s="175"/>
      <c r="B127" s="2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4" customFormat="1" ht="12.75">
      <c r="A128" s="175"/>
      <c r="B128" s="2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s="4" customFormat="1" ht="12.75">
      <c r="A129" s="175"/>
      <c r="B129" s="2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s="4" customFormat="1" ht="12.75">
      <c r="A130" s="175"/>
      <c r="B130" s="2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s="4" customFormat="1" ht="12.75">
      <c r="A131" s="175"/>
      <c r="B131" s="2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4" customFormat="1" ht="12.75">
      <c r="A132" s="175"/>
      <c r="B132" s="2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4" customFormat="1" ht="12.75">
      <c r="A133" s="175"/>
      <c r="B133" s="2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4" customFormat="1" ht="12.75">
      <c r="A134" s="175"/>
      <c r="B134" s="2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4" customFormat="1" ht="12.75">
      <c r="A135" s="175"/>
      <c r="B135" s="2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4" customFormat="1" ht="12.75">
      <c r="A136" s="175"/>
      <c r="B136" s="2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4" customFormat="1" ht="12.75">
      <c r="A137" s="175"/>
      <c r="B137" s="2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4" customFormat="1" ht="12.75">
      <c r="A138" s="175"/>
      <c r="B138" s="2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4" customFormat="1" ht="12.75">
      <c r="A139" s="175"/>
      <c r="B139" s="2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4" customFormat="1" ht="12.75">
      <c r="A140" s="175"/>
      <c r="B140" s="2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4" customFormat="1" ht="12.75">
      <c r="A141" s="175"/>
      <c r="B141" s="2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4" customFormat="1" ht="12.75">
      <c r="A142" s="175"/>
      <c r="B142" s="2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4" customFormat="1" ht="12.75">
      <c r="A143" s="175"/>
      <c r="B143" s="2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4" customFormat="1" ht="12.75">
      <c r="A144" s="175"/>
      <c r="B144" s="2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4" customFormat="1" ht="12.75">
      <c r="A145" s="175"/>
      <c r="B145" s="2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4" customFormat="1" ht="12.75">
      <c r="A146" s="175"/>
      <c r="B146" s="2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4" customFormat="1" ht="12.75">
      <c r="A147" s="175"/>
      <c r="B147" s="2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4" customFormat="1" ht="12.75">
      <c r="A148" s="175"/>
      <c r="B148" s="2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4" customFormat="1" ht="12.75">
      <c r="A149" s="175"/>
      <c r="B149" s="2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4" customFormat="1" ht="12.75">
      <c r="A150" s="1"/>
      <c r="B150" s="2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4" customFormat="1" ht="12.75">
      <c r="A151" s="1"/>
      <c r="B151" s="2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4" customFormat="1" ht="12.75">
      <c r="A152" s="1"/>
      <c r="B152" s="2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4" customFormat="1" ht="12.75">
      <c r="A153" s="1"/>
      <c r="B153" s="2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4" customFormat="1" ht="12.75">
      <c r="A154" s="1"/>
      <c r="B154" s="2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4" customFormat="1" ht="12.75">
      <c r="A155" s="1"/>
      <c r="B155" s="2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4" customFormat="1" ht="12.75">
      <c r="A156" s="1"/>
      <c r="B156" s="2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4" customFormat="1" ht="12.75">
      <c r="A157" s="1"/>
      <c r="B157" s="2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4" customFormat="1" ht="12.75">
      <c r="A158" s="1"/>
      <c r="B158" s="2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4" customFormat="1" ht="12.75">
      <c r="A159" s="1"/>
      <c r="B159" s="2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4" customFormat="1" ht="12.75">
      <c r="A160" s="1"/>
      <c r="B160" s="2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4" customFormat="1" ht="12.75">
      <c r="A161" s="1"/>
      <c r="B161" s="2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4" customFormat="1" ht="12.75">
      <c r="A162" s="1"/>
      <c r="B162" s="2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4" customFormat="1" ht="12.75">
      <c r="A163" s="1"/>
      <c r="B163" s="2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4" customFormat="1" ht="12.75">
      <c r="A164" s="1"/>
      <c r="B164" s="2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4" customFormat="1" ht="12.75">
      <c r="A165" s="1"/>
      <c r="B165" s="2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4" customFormat="1" ht="12.75">
      <c r="A166" s="1"/>
      <c r="B166" s="2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4" customFormat="1" ht="12.75">
      <c r="A167" s="1"/>
      <c r="B167" s="2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4" customFormat="1" ht="12.75">
      <c r="A168" s="1"/>
      <c r="B168" s="2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4" customFormat="1" ht="12.75">
      <c r="A169" s="1"/>
      <c r="B169" s="2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4" customFormat="1" ht="12.75">
      <c r="A170" s="1"/>
      <c r="B170" s="2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4" customFormat="1" ht="12.75">
      <c r="A171" s="1"/>
      <c r="B171" s="2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4" customFormat="1" ht="12.75">
      <c r="A172" s="1"/>
      <c r="B172" s="2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4" customFormat="1" ht="12.75">
      <c r="A173" s="1"/>
      <c r="B173" s="2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4" customFormat="1" ht="12.75">
      <c r="A174" s="1"/>
      <c r="B174" s="2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4" customFormat="1" ht="12.75">
      <c r="A175" s="1"/>
      <c r="B175" s="2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4" customFormat="1" ht="12.75">
      <c r="A176" s="1"/>
      <c r="B176" s="2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s="4" customFormat="1" ht="12.75">
      <c r="A177" s="1"/>
      <c r="B177" s="2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s="4" customFormat="1" ht="12.75">
      <c r="A178" s="1"/>
      <c r="B178" s="2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s="4" customFormat="1" ht="12.75">
      <c r="A179" s="1"/>
      <c r="B179" s="2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s="4" customFormat="1" ht="12.75">
      <c r="A180" s="1"/>
      <c r="B180" s="2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s="4" customFormat="1" ht="12.75">
      <c r="A181" s="1"/>
      <c r="B181" s="2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s="4" customFormat="1" ht="12.75">
      <c r="A182" s="1"/>
      <c r="B182" s="2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s="4" customFormat="1" ht="12.75">
      <c r="A183" s="1"/>
      <c r="B183" s="2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s="4" customFormat="1" ht="12.75">
      <c r="A184" s="1"/>
      <c r="B184" s="2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s="4" customFormat="1" ht="12.75">
      <c r="A185" s="1"/>
      <c r="B185" s="2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s="4" customFormat="1" ht="12.75">
      <c r="A186" s="1"/>
      <c r="B186" s="2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s="4" customFormat="1" ht="12.75">
      <c r="A187" s="1"/>
      <c r="B187" s="2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s="4" customFormat="1" ht="12.75">
      <c r="A188" s="1"/>
      <c r="B188" s="2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s="4" customFormat="1" ht="12.75">
      <c r="A189" s="1"/>
      <c r="B189" s="2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s="4" customFormat="1" ht="12.75">
      <c r="A190" s="1"/>
      <c r="B190" s="2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s="4" customFormat="1" ht="12.75">
      <c r="A191" s="1"/>
      <c r="B191" s="2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s="4" customFormat="1" ht="12.75">
      <c r="A192" s="1"/>
      <c r="B192" s="2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s="4" customFormat="1" ht="12.75">
      <c r="A193" s="1"/>
      <c r="B193" s="2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s="4" customFormat="1" ht="12.75">
      <c r="A194" s="1"/>
      <c r="B194" s="2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s="4" customFormat="1" ht="12.75">
      <c r="A195" s="1"/>
      <c r="B195" s="2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s="4" customFormat="1" ht="12.75">
      <c r="A196" s="1"/>
      <c r="B196" s="2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s="4" customFormat="1" ht="12.75">
      <c r="A197" s="1"/>
      <c r="B197" s="2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s="4" customFormat="1" ht="12.75">
      <c r="A198" s="1"/>
      <c r="B198" s="2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s="4" customFormat="1" ht="12.75">
      <c r="A199" s="1"/>
      <c r="B199" s="2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s="4" customFormat="1" ht="12.75">
      <c r="A200" s="1"/>
      <c r="B200" s="2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s="4" customFormat="1" ht="12.75">
      <c r="A201" s="1"/>
      <c r="B201" s="2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s="4" customFormat="1" ht="12.75">
      <c r="A202" s="1"/>
      <c r="B202" s="2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s="4" customFormat="1" ht="12.75">
      <c r="A203" s="1"/>
      <c r="B203" s="2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s="4" customFormat="1" ht="12.75">
      <c r="A204" s="1"/>
      <c r="B204" s="2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s="4" customFormat="1" ht="12.75">
      <c r="A205" s="1"/>
      <c r="B205" s="2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s="4" customFormat="1" ht="12.75">
      <c r="A206" s="1"/>
      <c r="B206" s="2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s="4" customFormat="1" ht="12.75">
      <c r="A207" s="1"/>
      <c r="B207" s="2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s="4" customFormat="1" ht="12.75">
      <c r="A208" s="1"/>
      <c r="B208" s="2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s="4" customFormat="1" ht="12.75">
      <c r="A209" s="1"/>
      <c r="B209" s="2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s="4" customFormat="1" ht="12.75">
      <c r="A210" s="1"/>
      <c r="B210" s="2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s="4" customFormat="1" ht="12.75">
      <c r="A211" s="1"/>
      <c r="B211" s="2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s="4" customFormat="1" ht="12.75">
      <c r="A212" s="1"/>
      <c r="B212" s="2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s="4" customFormat="1" ht="12.75">
      <c r="A213" s="1"/>
      <c r="B213" s="2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s="4" customFormat="1" ht="12.75">
      <c r="A214" s="1"/>
      <c r="B214" s="2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s="4" customFormat="1" ht="12.75">
      <c r="A215" s="1"/>
      <c r="B215" s="2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s="4" customFormat="1" ht="12.75">
      <c r="A216" s="1"/>
      <c r="B216" s="2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s="4" customFormat="1" ht="12.75">
      <c r="A217" s="1"/>
      <c r="B217" s="2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s="4" customFormat="1" ht="12.75">
      <c r="A218" s="1"/>
      <c r="B218" s="2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s="4" customFormat="1" ht="12.75">
      <c r="A219" s="1"/>
      <c r="B219" s="2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s="4" customFormat="1" ht="12.75">
      <c r="A220" s="1"/>
      <c r="B220" s="2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s="4" customFormat="1" ht="12.75">
      <c r="A221" s="1"/>
      <c r="B221" s="2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s="4" customFormat="1" ht="12.75">
      <c r="A222" s="1"/>
      <c r="B222" s="2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s="4" customFormat="1" ht="12.75">
      <c r="A223" s="1"/>
      <c r="B223" s="2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s="4" customFormat="1" ht="12.75">
      <c r="A224" s="1"/>
      <c r="B224" s="2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s="4" customFormat="1" ht="12.75">
      <c r="A225" s="1"/>
      <c r="B225" s="2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s="4" customFormat="1" ht="12.75">
      <c r="A226" s="1"/>
      <c r="B226" s="2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s="4" customFormat="1" ht="12.75">
      <c r="A227" s="1"/>
      <c r="B227" s="2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s="4" customFormat="1" ht="12.75">
      <c r="A228" s="1"/>
      <c r="B228" s="2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s="4" customFormat="1" ht="12.75">
      <c r="A229" s="1"/>
      <c r="B229" s="2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s="4" customFormat="1" ht="12.75">
      <c r="A230" s="1"/>
      <c r="B230" s="2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s="4" customFormat="1" ht="12.75">
      <c r="A231" s="1"/>
      <c r="B231" s="2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s="4" customFormat="1" ht="12.75">
      <c r="A232" s="1"/>
      <c r="B232" s="2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s="4" customFormat="1" ht="12.75">
      <c r="A233" s="1"/>
      <c r="B233" s="2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s="4" customFormat="1" ht="12.75">
      <c r="A234" s="1"/>
      <c r="B234" s="2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s="4" customFormat="1" ht="12.75">
      <c r="A235" s="1"/>
      <c r="B235" s="2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s="4" customFormat="1" ht="12.75">
      <c r="A236" s="1"/>
      <c r="B236" s="2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s="4" customFormat="1" ht="12.75">
      <c r="A237" s="1"/>
      <c r="B237" s="2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s="4" customFormat="1" ht="12.75">
      <c r="A238" s="1"/>
      <c r="B238" s="2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s="4" customFormat="1" ht="12.75">
      <c r="A239" s="1"/>
      <c r="B239" s="2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s="4" customFormat="1" ht="12.75">
      <c r="A240" s="1"/>
      <c r="B240" s="2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s="4" customFormat="1" ht="12.75">
      <c r="A241" s="1"/>
      <c r="B241" s="2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s="4" customFormat="1" ht="12.75">
      <c r="A242" s="1"/>
      <c r="B242" s="2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s="4" customFormat="1" ht="12.75">
      <c r="A243" s="1"/>
      <c r="B243" s="2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s="4" customFormat="1" ht="12.75">
      <c r="A244" s="1"/>
      <c r="B244" s="2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s="4" customFormat="1" ht="12.75">
      <c r="A245" s="1"/>
      <c r="B245" s="2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s="4" customFormat="1" ht="12.75">
      <c r="A246" s="1"/>
      <c r="B246" s="2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s="4" customFormat="1" ht="12.75">
      <c r="A247" s="1"/>
      <c r="B247" s="2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s="4" customFormat="1" ht="12.75">
      <c r="A248" s="1"/>
      <c r="B248" s="2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s="4" customFormat="1" ht="12.75">
      <c r="A249" s="1"/>
      <c r="B249" s="2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s="4" customFormat="1" ht="12.75">
      <c r="A250" s="1"/>
      <c r="B250" s="2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s="4" customFormat="1" ht="12.75">
      <c r="A251" s="1"/>
      <c r="B251" s="2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s="4" customFormat="1" ht="12.75">
      <c r="A252" s="1"/>
      <c r="B252" s="2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s="4" customFormat="1" ht="12.75">
      <c r="A253" s="1"/>
      <c r="B253" s="2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s="4" customFormat="1" ht="12.75">
      <c r="A254" s="1"/>
      <c r="B254" s="2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s="4" customFormat="1" ht="12.75">
      <c r="A255" s="1"/>
      <c r="B255" s="2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s="4" customFormat="1" ht="12.75">
      <c r="A256" s="1"/>
      <c r="B256" s="2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s="4" customFormat="1" ht="12.75">
      <c r="A257" s="1"/>
      <c r="B257" s="2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s="4" customFormat="1" ht="12.75">
      <c r="A258" s="1"/>
      <c r="B258" s="2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s="4" customFormat="1" ht="12.75">
      <c r="A259" s="1"/>
      <c r="B259" s="2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s="4" customFormat="1" ht="12.75">
      <c r="A260" s="1"/>
      <c r="B260" s="2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s="4" customFormat="1" ht="12.75">
      <c r="A261" s="1"/>
      <c r="B261" s="2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s="4" customFormat="1" ht="12.75">
      <c r="A262" s="1"/>
      <c r="B262" s="2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s="4" customFormat="1" ht="12.75">
      <c r="A263" s="1"/>
      <c r="B263" s="2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s="4" customFormat="1" ht="12.75">
      <c r="A264" s="1"/>
      <c r="B264" s="2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s="4" customFormat="1" ht="12.75">
      <c r="A265" s="1"/>
      <c r="B265" s="2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s="4" customFormat="1" ht="12.75">
      <c r="A266" s="1"/>
      <c r="B266" s="2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s="4" customFormat="1" ht="12.75">
      <c r="A267" s="1"/>
      <c r="B267" s="2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s="4" customFormat="1" ht="12.75">
      <c r="A268" s="1"/>
      <c r="B268" s="2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s="4" customFormat="1" ht="12.75">
      <c r="A269" s="1"/>
      <c r="B269" s="2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s="4" customFormat="1" ht="12.75">
      <c r="A270" s="1"/>
      <c r="B270" s="2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s="4" customFormat="1" ht="12.75">
      <c r="A271" s="1"/>
      <c r="B271" s="2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s="4" customFormat="1" ht="12.75">
      <c r="A272" s="1"/>
      <c r="B272" s="2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s="4" customFormat="1" ht="12.75">
      <c r="A273" s="1"/>
      <c r="B273" s="2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s="4" customFormat="1" ht="12.75">
      <c r="A274" s="1"/>
      <c r="B274" s="2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s="4" customFormat="1" ht="12.75">
      <c r="A275" s="1"/>
      <c r="B275" s="2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s="4" customFormat="1" ht="12.75">
      <c r="A276" s="1"/>
      <c r="B276" s="2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s="4" customFormat="1" ht="12.75">
      <c r="A277" s="1"/>
      <c r="B277" s="2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s="4" customFormat="1" ht="12.75">
      <c r="A278" s="1"/>
      <c r="B278" s="2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s="4" customFormat="1" ht="12.75">
      <c r="A279" s="1"/>
      <c r="B279" s="2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s="4" customFormat="1" ht="12.75">
      <c r="A280" s="1"/>
      <c r="B280" s="2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s="4" customFormat="1" ht="12.75">
      <c r="A281" s="1"/>
      <c r="B281" s="2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s="4" customFormat="1" ht="12.75">
      <c r="A282" s="1"/>
      <c r="B282" s="2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s="4" customFormat="1" ht="12.75">
      <c r="A283" s="1"/>
      <c r="B283" s="2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s="4" customFormat="1" ht="12.75">
      <c r="A284" s="1"/>
      <c r="B284" s="2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s="4" customFormat="1" ht="12.75">
      <c r="A285" s="1"/>
      <c r="B285" s="2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s="4" customFormat="1" ht="12.75">
      <c r="A286" s="1"/>
      <c r="B286" s="2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s="4" customFormat="1" ht="12.75">
      <c r="A287" s="1"/>
      <c r="B287" s="2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s="4" customFormat="1" ht="12.75">
      <c r="A288" s="1"/>
      <c r="B288" s="2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s="4" customFormat="1" ht="12.75">
      <c r="A289" s="1"/>
      <c r="B289" s="2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s="4" customFormat="1" ht="12.75">
      <c r="A290" s="1"/>
      <c r="B290" s="2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s="4" customFormat="1" ht="12.75">
      <c r="A291" s="1"/>
      <c r="B291" s="2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s="4" customFormat="1" ht="12.75">
      <c r="A292" s="1"/>
      <c r="B292" s="2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s="4" customFormat="1" ht="12.75">
      <c r="A293" s="1"/>
      <c r="B293" s="2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s="4" customFormat="1" ht="12.75">
      <c r="A294" s="1"/>
      <c r="B294" s="2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s="4" customFormat="1" ht="12.75">
      <c r="A295" s="1"/>
      <c r="B295" s="2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s="4" customFormat="1" ht="12.75">
      <c r="A296" s="1"/>
      <c r="B296" s="2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s="4" customFormat="1" ht="12.75">
      <c r="A297" s="1"/>
      <c r="B297" s="2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s="4" customFormat="1" ht="12.75">
      <c r="A298" s="1"/>
      <c r="B298" s="2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s="4" customFormat="1" ht="12.75">
      <c r="A299" s="1"/>
      <c r="B299" s="2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s="4" customFormat="1" ht="12.75">
      <c r="A300" s="1"/>
      <c r="B300" s="2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s="4" customFormat="1" ht="12.75">
      <c r="A301" s="1"/>
      <c r="B301" s="2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s="4" customFormat="1" ht="12.75">
      <c r="A302" s="1"/>
      <c r="B302" s="2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s="4" customFormat="1" ht="12.75">
      <c r="A303" s="1"/>
      <c r="B303" s="2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s="4" customFormat="1" ht="12.75">
      <c r="A304" s="1"/>
      <c r="B304" s="2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s="4" customFormat="1" ht="12.75">
      <c r="A305" s="1"/>
      <c r="B305" s="2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s="4" customFormat="1" ht="12.75">
      <c r="A306" s="1"/>
      <c r="B306" s="2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s="4" customFormat="1" ht="12.75">
      <c r="A307" s="1"/>
      <c r="B307" s="2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s="4" customFormat="1" ht="12.75">
      <c r="A308" s="1"/>
      <c r="B308" s="2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s="4" customFormat="1" ht="12.75">
      <c r="A309" s="1"/>
      <c r="B309" s="2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s="4" customFormat="1" ht="12.75">
      <c r="A310" s="1"/>
      <c r="B310" s="2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s="4" customFormat="1" ht="12.75">
      <c r="A311" s="1"/>
      <c r="B311" s="2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s="4" customFormat="1" ht="12.75">
      <c r="A312" s="1"/>
      <c r="B312" s="2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s="4" customFormat="1" ht="12.75">
      <c r="A313" s="1"/>
      <c r="B313" s="2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s="4" customFormat="1" ht="12.75">
      <c r="A314" s="1"/>
      <c r="B314" s="2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s="4" customFormat="1" ht="12.75">
      <c r="A315" s="1"/>
      <c r="B315" s="2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s="4" customFormat="1" ht="12.75">
      <c r="A316" s="1"/>
      <c r="B316" s="2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s="4" customFormat="1" ht="12.75">
      <c r="A317" s="1"/>
      <c r="B317" s="2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s="4" customFormat="1" ht="12.75">
      <c r="A318" s="1"/>
      <c r="B318" s="2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s="4" customFormat="1" ht="12.75">
      <c r="A319" s="1"/>
      <c r="B319" s="2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s="4" customFormat="1" ht="12.75">
      <c r="A320" s="1"/>
      <c r="B320" s="2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s="4" customFormat="1" ht="12.75">
      <c r="A321" s="1"/>
      <c r="B321" s="2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s="4" customFormat="1" ht="12.75">
      <c r="A322" s="1"/>
      <c r="B322" s="2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s="4" customFormat="1" ht="12.75">
      <c r="A323" s="1"/>
      <c r="B323" s="2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s="4" customFormat="1" ht="12.75">
      <c r="A324" s="1"/>
      <c r="B324" s="2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s="4" customFormat="1" ht="12.75">
      <c r="A325" s="1"/>
      <c r="B325" s="2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s="4" customFormat="1" ht="12.75">
      <c r="A326" s="1"/>
      <c r="B326" s="2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s="4" customFormat="1" ht="12.75">
      <c r="A327" s="1"/>
      <c r="B327" s="2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s="4" customFormat="1" ht="12.75">
      <c r="A328" s="1"/>
      <c r="B328" s="2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s="4" customFormat="1" ht="12.75">
      <c r="A329" s="1"/>
      <c r="B329" s="2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s="4" customFormat="1" ht="12.75">
      <c r="A330" s="1"/>
      <c r="B330" s="2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s="4" customFormat="1" ht="12.75">
      <c r="A331" s="1"/>
      <c r="B331" s="2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s="4" customFormat="1" ht="12.75">
      <c r="A332" s="1"/>
      <c r="B332" s="2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s="4" customFormat="1" ht="12.75">
      <c r="A333" s="1"/>
      <c r="B333" s="2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s="4" customFormat="1" ht="12.75">
      <c r="A334" s="1"/>
      <c r="B334" s="2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s="4" customFormat="1" ht="12.75">
      <c r="A335" s="1"/>
      <c r="B335" s="2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s="4" customFormat="1" ht="12.75">
      <c r="A336" s="1"/>
      <c r="B336" s="2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s="4" customFormat="1" ht="12.75">
      <c r="A337" s="1"/>
      <c r="B337" s="2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s="4" customFormat="1" ht="12.75">
      <c r="A338" s="1"/>
      <c r="B338" s="2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s="4" customFormat="1" ht="12.75">
      <c r="A339" s="1"/>
      <c r="B339" s="2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s="4" customFormat="1" ht="12.75">
      <c r="A340" s="1"/>
      <c r="B340" s="2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s="4" customFormat="1" ht="12.75">
      <c r="A341" s="1"/>
      <c r="B341" s="2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s="4" customFormat="1" ht="12.75">
      <c r="A342" s="1"/>
      <c r="B342" s="2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s="4" customFormat="1" ht="12.75">
      <c r="A343" s="1"/>
      <c r="B343" s="2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s="4" customFormat="1" ht="12.75">
      <c r="A344" s="1"/>
      <c r="B344" s="2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s="4" customFormat="1" ht="12.75">
      <c r="A345" s="1"/>
      <c r="B345" s="2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s="4" customFormat="1" ht="12.75">
      <c r="A346" s="1"/>
      <c r="B346" s="2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s="4" customFormat="1" ht="12.75">
      <c r="A347" s="1"/>
      <c r="B347" s="2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s="4" customFormat="1" ht="12.75">
      <c r="A348" s="1"/>
      <c r="B348" s="2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s="4" customFormat="1" ht="12.75">
      <c r="A349" s="1"/>
      <c r="B349" s="2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s="4" customFormat="1" ht="12.75">
      <c r="A350" s="1"/>
      <c r="B350" s="2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s="4" customFormat="1" ht="12.75">
      <c r="A351" s="1"/>
      <c r="B351" s="2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s="4" customFormat="1" ht="12.75">
      <c r="A352" s="1"/>
      <c r="B352" s="2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s="4" customFormat="1" ht="12.75">
      <c r="A353" s="1"/>
      <c r="B353" s="2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s="4" customFormat="1" ht="12.75">
      <c r="A354" s="1"/>
      <c r="B354" s="2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s="4" customFormat="1" ht="12.75">
      <c r="A355" s="1"/>
      <c r="B355" s="2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s="4" customFormat="1" ht="12.75">
      <c r="A356" s="1"/>
      <c r="B356" s="2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s="4" customFormat="1" ht="12.75">
      <c r="A357" s="1"/>
      <c r="B357" s="2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s="4" customFormat="1" ht="12.75">
      <c r="A358" s="1"/>
      <c r="B358" s="2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s="4" customFormat="1" ht="12.75">
      <c r="A359" s="1"/>
      <c r="B359" s="2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s="4" customFormat="1" ht="12.75">
      <c r="A360" s="1"/>
      <c r="B360" s="2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s="4" customFormat="1" ht="12.75">
      <c r="A361" s="1"/>
      <c r="B361" s="2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s="4" customFormat="1" ht="12.75">
      <c r="A362" s="1"/>
      <c r="B362" s="2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s="4" customFormat="1" ht="12.75">
      <c r="A363" s="1"/>
      <c r="B363" s="2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s="4" customFormat="1" ht="12.75">
      <c r="A364" s="1"/>
      <c r="B364" s="2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s="4" customFormat="1" ht="12.75">
      <c r="A365" s="1"/>
      <c r="B365" s="2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s="4" customFormat="1" ht="12.75">
      <c r="A366" s="1"/>
      <c r="B366" s="2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s="4" customFormat="1" ht="12.75">
      <c r="A367" s="1"/>
      <c r="B367" s="2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s="4" customFormat="1" ht="12.75">
      <c r="A368" s="1"/>
      <c r="B368" s="2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s="4" customFormat="1" ht="12.75">
      <c r="A369" s="1"/>
      <c r="B369" s="2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s="4" customFormat="1" ht="12.75">
      <c r="A370" s="1"/>
      <c r="B370" s="2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s="4" customFormat="1" ht="12.75">
      <c r="A371" s="1"/>
      <c r="B371" s="2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s="4" customFormat="1" ht="12.75">
      <c r="A372" s="1"/>
      <c r="B372" s="2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s="4" customFormat="1" ht="12.75">
      <c r="A373" s="1"/>
      <c r="B373" s="2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s="4" customFormat="1" ht="12.75">
      <c r="A374" s="1"/>
      <c r="B374" s="2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s="4" customFormat="1" ht="12.75">
      <c r="A375" s="1"/>
      <c r="B375" s="2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s="4" customFormat="1" ht="12.75">
      <c r="A376" s="1"/>
      <c r="B376" s="2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s="4" customFormat="1" ht="12.75">
      <c r="A377" s="1"/>
      <c r="B377" s="2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s="4" customFormat="1" ht="12.75">
      <c r="A378" s="1"/>
      <c r="B378" s="2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s="4" customFormat="1" ht="12.75">
      <c r="A379" s="1"/>
      <c r="B379" s="2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s="4" customFormat="1" ht="12.75">
      <c r="A380" s="1"/>
      <c r="B380" s="2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s="4" customFormat="1" ht="12.75">
      <c r="A381" s="1"/>
      <c r="B381" s="2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s="4" customFormat="1" ht="12.75">
      <c r="A382" s="1"/>
      <c r="B382" s="2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s="4" customFormat="1" ht="12.75">
      <c r="A383" s="1"/>
      <c r="B383" s="2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s="4" customFormat="1" ht="12.75">
      <c r="A384" s="1"/>
      <c r="B384" s="2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s="4" customFormat="1" ht="12.75">
      <c r="A385" s="1"/>
      <c r="B385" s="2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s="4" customFormat="1" ht="12.75">
      <c r="A386" s="1"/>
      <c r="B386" s="2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s="4" customFormat="1" ht="12.75">
      <c r="A387" s="1"/>
      <c r="B387" s="2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s="4" customFormat="1" ht="12.75">
      <c r="A388" s="1"/>
      <c r="B388" s="2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s="4" customFormat="1" ht="12.75">
      <c r="A389" s="1"/>
      <c r="B389" s="2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s="4" customFormat="1" ht="12.75">
      <c r="A390" s="1"/>
      <c r="B390" s="2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s="4" customFormat="1" ht="12.75">
      <c r="A391" s="1"/>
      <c r="B391" s="2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s="4" customFormat="1" ht="12.75">
      <c r="A392" s="1"/>
      <c r="B392" s="2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s="4" customFormat="1" ht="12.75">
      <c r="A393" s="1"/>
      <c r="B393" s="2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s="4" customFormat="1" ht="12.75">
      <c r="A394" s="1"/>
      <c r="B394" s="2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s="4" customFormat="1" ht="12.75">
      <c r="A395" s="1"/>
      <c r="B395" s="2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s="4" customFormat="1" ht="12.75">
      <c r="A396" s="1"/>
      <c r="B396" s="2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s="4" customFormat="1" ht="12.75">
      <c r="A397" s="1"/>
      <c r="B397" s="2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s="4" customFormat="1" ht="12.75">
      <c r="A398" s="1"/>
      <c r="B398" s="2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s="4" customFormat="1" ht="12.75">
      <c r="A399" s="1"/>
      <c r="B399" s="2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s="4" customFormat="1" ht="12.75">
      <c r="A400" s="1"/>
      <c r="B400" s="2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s="4" customFormat="1" ht="12.75">
      <c r="A401" s="1"/>
      <c r="B401" s="2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s="4" customFormat="1" ht="12.75">
      <c r="A402" s="1"/>
      <c r="B402" s="2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s="4" customFormat="1" ht="12.75">
      <c r="A403" s="1"/>
      <c r="B403" s="2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s="4" customFormat="1" ht="12.75">
      <c r="A404" s="1"/>
      <c r="B404" s="2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s="4" customFormat="1" ht="12.75">
      <c r="A405" s="1"/>
      <c r="B405" s="2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s="4" customFormat="1" ht="12.75">
      <c r="A406" s="1"/>
      <c r="B406" s="2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s="4" customFormat="1" ht="12.75">
      <c r="A407" s="1"/>
      <c r="B407" s="2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s="4" customFormat="1" ht="12.75">
      <c r="A408" s="1"/>
      <c r="B408" s="2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s="4" customFormat="1" ht="12.75">
      <c r="A409" s="1"/>
      <c r="B409" s="2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s="4" customFormat="1" ht="12.75">
      <c r="A410" s="1"/>
      <c r="B410" s="2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s="4" customFormat="1" ht="12.75">
      <c r="A411" s="1"/>
      <c r="B411" s="2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s="4" customFormat="1" ht="12.75">
      <c r="A412" s="1"/>
      <c r="B412" s="2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s="4" customFormat="1" ht="12.75">
      <c r="A413" s="1"/>
      <c r="B413" s="2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s="4" customFormat="1" ht="12.75">
      <c r="A414" s="1"/>
      <c r="B414" s="2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s="4" customFormat="1" ht="12.75">
      <c r="A415" s="1"/>
      <c r="B415" s="2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s="4" customFormat="1" ht="12.75">
      <c r="A416" s="1"/>
      <c r="B416" s="2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s="4" customFormat="1" ht="12.75">
      <c r="A417" s="1"/>
      <c r="B417" s="2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s="4" customFormat="1" ht="12.75">
      <c r="A418" s="1"/>
      <c r="B418" s="2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s="4" customFormat="1" ht="12.75">
      <c r="A419" s="1"/>
      <c r="B419" s="2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s="4" customFormat="1" ht="12.75">
      <c r="A420" s="1"/>
      <c r="B420" s="2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s="4" customFormat="1" ht="12.75">
      <c r="A421" s="1"/>
      <c r="B421" s="2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s="4" customFormat="1" ht="12.75">
      <c r="A422" s="1"/>
      <c r="B422" s="2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s="4" customFormat="1" ht="12.75">
      <c r="A423" s="1"/>
      <c r="B423" s="2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s="4" customFormat="1" ht="12.75">
      <c r="A424" s="1"/>
      <c r="B424" s="2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s="4" customFormat="1" ht="12.75">
      <c r="A425" s="1"/>
      <c r="B425" s="2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s="4" customFormat="1" ht="12.75">
      <c r="A426" s="1"/>
      <c r="B426" s="2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s="4" customFormat="1" ht="12.75">
      <c r="A427" s="1"/>
      <c r="B427" s="2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s="4" customFormat="1" ht="12.75">
      <c r="A428" s="1"/>
      <c r="B428" s="2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s="4" customFormat="1" ht="12.75">
      <c r="A429" s="1"/>
      <c r="B429" s="2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s="4" customFormat="1" ht="12.75">
      <c r="A430" s="1"/>
      <c r="B430" s="2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s="4" customFormat="1" ht="12.75">
      <c r="A431" s="1"/>
      <c r="B431" s="2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s="4" customFormat="1" ht="12.75">
      <c r="A432" s="1"/>
      <c r="B432" s="2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s="4" customFormat="1" ht="12.75">
      <c r="A433" s="1"/>
      <c r="B433" s="2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s="4" customFormat="1" ht="12.75">
      <c r="A434" s="1"/>
      <c r="B434" s="2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s="4" customFormat="1" ht="12.75">
      <c r="A435" s="1"/>
      <c r="B435" s="2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s="4" customFormat="1" ht="12.75">
      <c r="A436" s="1"/>
      <c r="B436" s="2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s="4" customFormat="1" ht="12.75">
      <c r="A437" s="1"/>
      <c r="B437" s="2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s="4" customFormat="1" ht="12.75">
      <c r="A438" s="1"/>
      <c r="B438" s="2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s="4" customFormat="1" ht="12.75">
      <c r="A439" s="1"/>
      <c r="B439" s="2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s="4" customFormat="1" ht="12.75">
      <c r="A440" s="1"/>
      <c r="B440" s="2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s="4" customFormat="1" ht="12.75">
      <c r="A441" s="1"/>
      <c r="B441" s="2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s="4" customFormat="1" ht="12.75">
      <c r="A442" s="1"/>
      <c r="B442" s="2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s="4" customFormat="1" ht="12.75">
      <c r="A443" s="1"/>
      <c r="B443" s="2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s="4" customFormat="1" ht="12.75">
      <c r="A444" s="1"/>
      <c r="B444" s="2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s="4" customFormat="1" ht="12.75">
      <c r="A445" s="1"/>
      <c r="B445" s="2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s="4" customFormat="1" ht="12.75">
      <c r="A446" s="1"/>
      <c r="B446" s="2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s="4" customFormat="1" ht="12.75">
      <c r="A447" s="1"/>
      <c r="B447" s="2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s="4" customFormat="1" ht="12.75">
      <c r="A448" s="1"/>
      <c r="B448" s="2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s="4" customFormat="1" ht="12.75">
      <c r="A449" s="1"/>
      <c r="B449" s="2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s="4" customFormat="1" ht="12.75">
      <c r="A450" s="1"/>
      <c r="B450" s="2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s="4" customFormat="1" ht="12.75">
      <c r="A451" s="1"/>
      <c r="B451" s="2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s="4" customFormat="1" ht="12.75">
      <c r="A452" s="1"/>
      <c r="B452" s="2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s="4" customFormat="1" ht="12.75">
      <c r="A453" s="1"/>
      <c r="B453" s="2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s="4" customFormat="1" ht="12.75">
      <c r="A454" s="1"/>
      <c r="B454" s="2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s="4" customFormat="1" ht="12.75">
      <c r="A455" s="1"/>
      <c r="B455" s="2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s="4" customFormat="1" ht="12.75">
      <c r="A456" s="1"/>
      <c r="B456" s="2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s="4" customFormat="1" ht="12.75">
      <c r="A457" s="1"/>
      <c r="B457" s="2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s="4" customFormat="1" ht="12.75">
      <c r="A458" s="1"/>
      <c r="B458" s="2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s="4" customFormat="1" ht="12.75">
      <c r="A459" s="1"/>
      <c r="B459" s="2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2.75">
      <c r="A519" s="1"/>
      <c r="B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2.75">
      <c r="A520" s="1"/>
      <c r="B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2.75">
      <c r="A521" s="1"/>
      <c r="B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2.75">
      <c r="A522" s="1"/>
      <c r="B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2.75">
      <c r="A523" s="1"/>
      <c r="B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2.75">
      <c r="A524" s="1"/>
      <c r="B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2.75">
      <c r="A525" s="1"/>
      <c r="B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2.75">
      <c r="A526" s="1"/>
      <c r="B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2.75">
      <c r="A527" s="1"/>
      <c r="B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2.75">
      <c r="A528" s="1"/>
      <c r="B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2.75">
      <c r="A529" s="1"/>
      <c r="B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2.75">
      <c r="A530" s="1"/>
      <c r="B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2.75">
      <c r="A531" s="1"/>
      <c r="B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2.75">
      <c r="A532" s="1"/>
      <c r="B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2.75">
      <c r="A533" s="1"/>
      <c r="B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2.75">
      <c r="A534" s="1"/>
      <c r="B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2.75">
      <c r="A535" s="1"/>
      <c r="B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2.75">
      <c r="A536" s="1"/>
      <c r="B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2.75">
      <c r="A537" s="1"/>
      <c r="B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2.75">
      <c r="A538" s="1"/>
      <c r="B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2.75">
      <c r="A539" s="1"/>
      <c r="B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2.75">
      <c r="A540" s="1"/>
      <c r="B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2.75">
      <c r="A541" s="1"/>
      <c r="B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2.75">
      <c r="A542" s="1"/>
      <c r="B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2.75">
      <c r="A543" s="1"/>
      <c r="B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2.75">
      <c r="A544" s="1"/>
      <c r="B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2.75">
      <c r="A545" s="1"/>
      <c r="B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2.75">
      <c r="A546" s="1"/>
      <c r="B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2.75">
      <c r="A547" s="1"/>
      <c r="B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2.75">
      <c r="A548" s="1"/>
      <c r="B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2.75">
      <c r="A549" s="1"/>
      <c r="B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2.75">
      <c r="A550" s="1"/>
      <c r="B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2.75">
      <c r="A551" s="1"/>
      <c r="B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2.75">
      <c r="A552" s="1"/>
      <c r="B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2.75">
      <c r="A553" s="1"/>
      <c r="B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2.75">
      <c r="A554" s="1"/>
      <c r="B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2.75">
      <c r="A555" s="1"/>
      <c r="B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2.75">
      <c r="A556" s="1"/>
      <c r="B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2.75">
      <c r="A557" s="1"/>
      <c r="B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2.75">
      <c r="A558" s="1"/>
      <c r="B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2.75">
      <c r="A559" s="1"/>
      <c r="B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2.75">
      <c r="A560" s="1"/>
      <c r="B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2.75">
      <c r="A561" s="1"/>
      <c r="B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2.75">
      <c r="A562" s="1"/>
      <c r="B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2.75">
      <c r="A563" s="1"/>
      <c r="B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2.75">
      <c r="A564" s="1"/>
      <c r="B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2.75">
      <c r="A565" s="1"/>
      <c r="B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2.75">
      <c r="A566" s="1"/>
      <c r="B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2.75">
      <c r="A567" s="1"/>
      <c r="B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2.75">
      <c r="A568" s="1"/>
      <c r="B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2.75">
      <c r="A569" s="1"/>
      <c r="B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2.75">
      <c r="A570" s="1"/>
      <c r="B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2.75">
      <c r="A571" s="1"/>
      <c r="B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2.75">
      <c r="A572" s="1"/>
      <c r="B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2.75">
      <c r="A573" s="1"/>
      <c r="B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2.75">
      <c r="A574" s="1"/>
      <c r="B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2.75">
      <c r="A575" s="1"/>
      <c r="B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2.75">
      <c r="A576" s="1"/>
      <c r="B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2.75">
      <c r="A577" s="1"/>
      <c r="B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2.75">
      <c r="A578" s="1"/>
      <c r="B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2.75">
      <c r="A579" s="1"/>
      <c r="B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2.75">
      <c r="A580" s="1"/>
      <c r="B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2.75">
      <c r="A581" s="1"/>
      <c r="B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2.75">
      <c r="A582" s="1"/>
      <c r="B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2.75">
      <c r="A583" s="1"/>
      <c r="B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2.75">
      <c r="A584" s="1"/>
      <c r="B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2.75">
      <c r="A585" s="1"/>
      <c r="B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2.75">
      <c r="A586" s="1"/>
      <c r="B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2.75">
      <c r="A587" s="1"/>
      <c r="B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2.75">
      <c r="A588" s="1"/>
      <c r="B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2.75">
      <c r="A589" s="1"/>
      <c r="B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2.75">
      <c r="A590" s="1"/>
      <c r="B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2.75">
      <c r="A591" s="1"/>
      <c r="B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2.75">
      <c r="A592" s="1"/>
      <c r="B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2.75">
      <c r="A593" s="1"/>
      <c r="B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2.75">
      <c r="A594" s="1"/>
      <c r="B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2.75">
      <c r="A595" s="1"/>
      <c r="B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2.75">
      <c r="A596" s="1"/>
      <c r="B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2.75">
      <c r="A597" s="1"/>
      <c r="B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2.75">
      <c r="A598" s="1"/>
      <c r="B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2.75">
      <c r="A599" s="1"/>
      <c r="B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2.75">
      <c r="A600" s="1"/>
      <c r="B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2.75">
      <c r="A601" s="1"/>
      <c r="B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2.75">
      <c r="A602" s="1"/>
      <c r="B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2.75">
      <c r="A603" s="1"/>
      <c r="B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2.75">
      <c r="A604" s="1"/>
      <c r="B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2.75">
      <c r="A605" s="1"/>
      <c r="B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2.75">
      <c r="A606" s="1"/>
      <c r="B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2.75">
      <c r="A607" s="1"/>
      <c r="B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2.75">
      <c r="A608" s="1"/>
      <c r="B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2.75">
      <c r="A609" s="1"/>
      <c r="B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2.75">
      <c r="A610" s="1"/>
      <c r="B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2.75">
      <c r="A611" s="1"/>
      <c r="B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2.75">
      <c r="A612" s="1"/>
      <c r="B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2.75">
      <c r="A613" s="1"/>
      <c r="B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2.75">
      <c r="A614" s="1"/>
      <c r="B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2.75">
      <c r="A615" s="1"/>
      <c r="B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2.75">
      <c r="A616" s="1"/>
      <c r="B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2.75">
      <c r="A617" s="1"/>
      <c r="B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2.75">
      <c r="A618" s="1"/>
      <c r="B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2.75">
      <c r="A619" s="1"/>
      <c r="B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2.75">
      <c r="A620" s="1"/>
      <c r="B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2.75">
      <c r="A621" s="1"/>
      <c r="B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2.75">
      <c r="A622" s="1"/>
      <c r="B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2.75">
      <c r="A623" s="1"/>
      <c r="B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2.75">
      <c r="A624" s="1"/>
      <c r="B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2.75">
      <c r="A625" s="1"/>
      <c r="B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2.75">
      <c r="A626" s="1"/>
      <c r="B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2.75">
      <c r="A627" s="1"/>
      <c r="B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2.75">
      <c r="A628" s="1"/>
      <c r="B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2.75">
      <c r="A629" s="1"/>
      <c r="B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2.75">
      <c r="A630" s="1"/>
      <c r="B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2.75">
      <c r="A631" s="1"/>
      <c r="B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2.75">
      <c r="A632" s="1"/>
      <c r="B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2.75">
      <c r="A633" s="1"/>
      <c r="B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2.75">
      <c r="A634" s="1"/>
      <c r="B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2.75">
      <c r="A635" s="1"/>
      <c r="B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2.75">
      <c r="A636" s="1"/>
      <c r="B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2.75">
      <c r="A637" s="1"/>
      <c r="B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2.75">
      <c r="A638" s="1"/>
      <c r="B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2.75">
      <c r="A639" s="1"/>
      <c r="B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2.75">
      <c r="A640" s="1"/>
      <c r="B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2.75">
      <c r="A641" s="1"/>
      <c r="B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2.75">
      <c r="A642" s="1"/>
      <c r="B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2.75">
      <c r="A643" s="1"/>
      <c r="B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2.75">
      <c r="A644" s="1"/>
      <c r="B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2.75">
      <c r="A645" s="1"/>
      <c r="B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2.75">
      <c r="A646" s="1"/>
      <c r="B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2.75">
      <c r="A647" s="1"/>
      <c r="B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2.75">
      <c r="A648" s="1"/>
      <c r="B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2.75">
      <c r="A649" s="1"/>
      <c r="B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2.75">
      <c r="A650" s="1"/>
      <c r="B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2.75">
      <c r="A651" s="1"/>
      <c r="B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2.75">
      <c r="A652" s="1"/>
      <c r="B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2.75">
      <c r="A653" s="1"/>
      <c r="B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2.75">
      <c r="A654" s="1"/>
      <c r="B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2.75">
      <c r="A655" s="1"/>
      <c r="B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2.75">
      <c r="A656" s="1"/>
      <c r="B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2.75">
      <c r="A657" s="1"/>
      <c r="B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2.75">
      <c r="A658" s="1"/>
      <c r="B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2.75">
      <c r="A659" s="1"/>
      <c r="B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2.75">
      <c r="A660" s="1"/>
      <c r="B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2.75">
      <c r="A661" s="1"/>
      <c r="B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2.75">
      <c r="A662" s="1"/>
      <c r="B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2.75">
      <c r="A663" s="1"/>
      <c r="B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2.75">
      <c r="A664" s="1"/>
      <c r="B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2.75">
      <c r="A665" s="1"/>
      <c r="B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2.75">
      <c r="A666" s="1"/>
      <c r="B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2.75">
      <c r="A667" s="1"/>
      <c r="B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2.75">
      <c r="A668" s="1"/>
      <c r="B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2.75">
      <c r="A669" s="1"/>
      <c r="B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2.75">
      <c r="A670" s="1"/>
      <c r="B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2.75">
      <c r="A671" s="1"/>
      <c r="B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2.75">
      <c r="A672" s="1"/>
      <c r="B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2.75">
      <c r="A673" s="1"/>
      <c r="B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2.75">
      <c r="A674" s="1"/>
      <c r="B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2.75">
      <c r="A675" s="1"/>
      <c r="B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2.75">
      <c r="A676" s="1"/>
      <c r="B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2.75">
      <c r="A677" s="1"/>
      <c r="B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2.75">
      <c r="A678" s="1"/>
      <c r="B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2.75">
      <c r="A679" s="1"/>
      <c r="B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2.75">
      <c r="A680" s="1"/>
      <c r="B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2.75">
      <c r="A681" s="1"/>
      <c r="B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2.75">
      <c r="A682" s="1"/>
      <c r="B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2.75">
      <c r="A683" s="1"/>
      <c r="B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2.75">
      <c r="A684" s="1"/>
      <c r="B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2.75">
      <c r="A685" s="1"/>
      <c r="B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2.75">
      <c r="A686" s="1"/>
      <c r="B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2.75">
      <c r="A687" s="1"/>
      <c r="B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2.75">
      <c r="A688" s="1"/>
      <c r="B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2.75">
      <c r="A689" s="1"/>
      <c r="B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2.75">
      <c r="A690" s="1"/>
      <c r="B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2.75">
      <c r="A691" s="1"/>
      <c r="B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2.75">
      <c r="A692" s="1"/>
      <c r="B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2.75">
      <c r="A693" s="1"/>
      <c r="B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2.75">
      <c r="A694" s="1"/>
      <c r="B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2.75">
      <c r="A695" s="1"/>
      <c r="B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2.75">
      <c r="A696" s="1"/>
      <c r="B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2.75">
      <c r="A697" s="1"/>
      <c r="B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2.75">
      <c r="A698" s="1"/>
      <c r="B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2.75">
      <c r="A699" s="1"/>
      <c r="B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12.75">
      <c r="A700" s="1"/>
      <c r="B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12.75">
      <c r="A701" s="1"/>
      <c r="B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12.75">
      <c r="A702" s="1"/>
      <c r="B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12.75">
      <c r="A703" s="1"/>
      <c r="B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12.75">
      <c r="A704" s="1"/>
      <c r="B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12.75">
      <c r="A705" s="1"/>
      <c r="B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12.75">
      <c r="A706" s="1"/>
      <c r="B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12.75">
      <c r="A707" s="1"/>
      <c r="B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12.75">
      <c r="A708" s="1"/>
      <c r="B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12.75">
      <c r="A709" s="1"/>
      <c r="B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12.75">
      <c r="A710" s="1"/>
      <c r="B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12.75">
      <c r="A711" s="1"/>
      <c r="B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12.75">
      <c r="A712" s="1"/>
      <c r="B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12.75">
      <c r="A713" s="1"/>
      <c r="B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12.75">
      <c r="A714" s="1"/>
      <c r="B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12.75">
      <c r="A715" s="1"/>
      <c r="B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12.75">
      <c r="A716" s="1"/>
      <c r="B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12.75">
      <c r="A717" s="1"/>
      <c r="B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12.75">
      <c r="A718" s="1"/>
      <c r="B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12.75">
      <c r="A719" s="1"/>
      <c r="B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12.75">
      <c r="A720" s="1"/>
      <c r="B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12.75">
      <c r="A721" s="1"/>
      <c r="B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12.75">
      <c r="A722" s="1"/>
      <c r="B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12.75">
      <c r="A723" s="1"/>
      <c r="B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12.75">
      <c r="A724" s="1"/>
      <c r="B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12.75">
      <c r="A725" s="1"/>
      <c r="B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2.75">
      <c r="A726" s="1"/>
      <c r="B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12.75">
      <c r="A727" s="1"/>
      <c r="B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12.75">
      <c r="A728" s="1"/>
      <c r="B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12.75">
      <c r="A729" s="1"/>
      <c r="B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12.75">
      <c r="A730" s="1"/>
      <c r="B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12.75">
      <c r="A731" s="1"/>
      <c r="B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12.75">
      <c r="A732" s="1"/>
      <c r="B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12.75">
      <c r="A733" s="1"/>
      <c r="B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12.75">
      <c r="A734" s="1"/>
      <c r="B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12.75">
      <c r="A735" s="1"/>
      <c r="B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12.75">
      <c r="A736" s="1"/>
      <c r="B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12.75">
      <c r="A737" s="1"/>
      <c r="B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12.75">
      <c r="A738" s="1"/>
      <c r="B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12.75">
      <c r="A739" s="1"/>
      <c r="B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12.75">
      <c r="A740" s="1"/>
      <c r="B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12.75">
      <c r="A741" s="1"/>
      <c r="B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12.75">
      <c r="A742" s="1"/>
      <c r="B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12.75">
      <c r="A743" s="1"/>
      <c r="B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12.75">
      <c r="A744" s="1"/>
      <c r="B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12.75">
      <c r="A745" s="1"/>
      <c r="B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ht="12.75">
      <c r="A746" s="1"/>
      <c r="B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ht="12.75">
      <c r="A747" s="1"/>
      <c r="B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ht="12.75">
      <c r="A748" s="1"/>
      <c r="B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ht="12.75">
      <c r="A749" s="1"/>
      <c r="B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ht="12.75">
      <c r="A750" s="1"/>
      <c r="B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ht="12.75">
      <c r="A751" s="1"/>
      <c r="B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ht="12.75">
      <c r="A752" s="1"/>
      <c r="B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ht="12.75">
      <c r="A753" s="1"/>
      <c r="B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ht="12.75">
      <c r="A754" s="1"/>
      <c r="B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ht="12.75">
      <c r="A755" s="1"/>
      <c r="B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ht="12.75">
      <c r="A756" s="1"/>
      <c r="B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ht="12.75">
      <c r="A757" s="1"/>
      <c r="B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ht="12.75">
      <c r="A758" s="1"/>
      <c r="B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ht="12.75">
      <c r="A759" s="1"/>
      <c r="B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ht="12.75">
      <c r="A760" s="1"/>
      <c r="B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ht="12.75">
      <c r="A761" s="1"/>
      <c r="B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2.75">
      <c r="A762" s="1"/>
      <c r="B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2.75">
      <c r="A763" s="1"/>
      <c r="B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2.75">
      <c r="A764" s="1"/>
      <c r="B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2.75">
      <c r="A765" s="1"/>
      <c r="B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2.75">
      <c r="A766" s="1"/>
      <c r="B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2.75">
      <c r="A767" s="1"/>
      <c r="B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2.75">
      <c r="A768" s="1"/>
      <c r="B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2.75">
      <c r="A769" s="1"/>
      <c r="B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2.75">
      <c r="A770" s="1"/>
      <c r="B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2.75">
      <c r="A771" s="1"/>
      <c r="B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ht="12.75">
      <c r="A772" s="1"/>
      <c r="B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ht="12.75">
      <c r="A773" s="1"/>
      <c r="B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ht="12.75">
      <c r="A774" s="1"/>
      <c r="B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ht="12.75">
      <c r="A775" s="1"/>
      <c r="B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ht="12.75">
      <c r="A776" s="1"/>
      <c r="B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ht="12.75">
      <c r="A777" s="1"/>
      <c r="B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ht="12.75">
      <c r="A778" s="1"/>
      <c r="B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ht="12.75">
      <c r="A779" s="1"/>
      <c r="B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ht="12.75">
      <c r="A780" s="1"/>
      <c r="B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ht="12.75">
      <c r="A781" s="1"/>
      <c r="B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ht="12.75">
      <c r="A782" s="1"/>
      <c r="B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ht="12.75">
      <c r="A783" s="1"/>
      <c r="B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ht="12.75">
      <c r="A784" s="1"/>
      <c r="B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ht="12.75">
      <c r="A785" s="1"/>
      <c r="B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ht="12.75">
      <c r="A786" s="1"/>
      <c r="B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ht="12.75">
      <c r="A787" s="1"/>
      <c r="B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ht="12.75">
      <c r="A788" s="1"/>
      <c r="B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ht="12.75">
      <c r="A789" s="1"/>
      <c r="B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ht="12.75">
      <c r="A790" s="1"/>
      <c r="B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ht="12.75">
      <c r="A791" s="1"/>
      <c r="B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ht="12.75">
      <c r="A792" s="1"/>
      <c r="B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ht="12.75">
      <c r="A793" s="1"/>
      <c r="B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ht="12.75">
      <c r="A794" s="1"/>
      <c r="B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ht="12.75">
      <c r="A795" s="1"/>
      <c r="B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ht="12.75">
      <c r="A796" s="1"/>
      <c r="B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ht="12.75">
      <c r="A797" s="1"/>
      <c r="B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ht="12.75">
      <c r="A798" s="1"/>
      <c r="B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ht="12.75">
      <c r="A799" s="1"/>
      <c r="B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ht="12.75">
      <c r="A800" s="1"/>
      <c r="B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ht="12.75">
      <c r="A801" s="1"/>
      <c r="B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ht="12.75">
      <c r="A802" s="1"/>
      <c r="B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ht="12.75">
      <c r="A803" s="1"/>
      <c r="B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ht="12.75">
      <c r="A804" s="1"/>
      <c r="B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ht="12.75">
      <c r="A805" s="1"/>
      <c r="B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ht="12.75">
      <c r="A806" s="1"/>
      <c r="B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ht="12.75">
      <c r="A807" s="1"/>
      <c r="B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ht="12.75">
      <c r="A808" s="1"/>
      <c r="B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ht="12.75">
      <c r="A809" s="1"/>
      <c r="B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2.75">
      <c r="A810" s="1"/>
      <c r="B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2.75">
      <c r="A811" s="1"/>
      <c r="B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2.75">
      <c r="A812" s="1"/>
      <c r="B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2.75">
      <c r="A813" s="1"/>
      <c r="B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2.75">
      <c r="A814" s="1"/>
      <c r="B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2.75">
      <c r="A815" s="1"/>
      <c r="B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2.75">
      <c r="A816" s="1"/>
      <c r="B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2.75">
      <c r="A817" s="1"/>
      <c r="B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2.75">
      <c r="A818" s="1"/>
      <c r="B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2.75">
      <c r="A819" s="1"/>
      <c r="B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2.75">
      <c r="A820" s="1"/>
      <c r="B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2.75">
      <c r="A821" s="1"/>
      <c r="B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2.75">
      <c r="A822" s="1"/>
      <c r="B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2.75">
      <c r="A823" s="1"/>
      <c r="B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2.75">
      <c r="A824" s="1"/>
      <c r="B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2.75">
      <c r="A825" s="1"/>
      <c r="B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2.75">
      <c r="A826" s="1"/>
      <c r="B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2.75">
      <c r="A827" s="1"/>
      <c r="B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2.75">
      <c r="A828" s="1"/>
      <c r="B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2.75">
      <c r="A829" s="1"/>
      <c r="B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2.75">
      <c r="A830" s="1"/>
      <c r="B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2.75">
      <c r="A831" s="1"/>
      <c r="B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2.75">
      <c r="A832" s="1"/>
      <c r="B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2.75">
      <c r="A833" s="1"/>
      <c r="B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2.75">
      <c r="A834" s="1"/>
      <c r="B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2.75">
      <c r="A835" s="1"/>
      <c r="B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2.75">
      <c r="A836" s="1"/>
      <c r="B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ht="12.75">
      <c r="A837" s="1"/>
      <c r="B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ht="12.75">
      <c r="A838" s="1"/>
      <c r="B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ht="12.75">
      <c r="A839" s="1"/>
      <c r="B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ht="12.75">
      <c r="A840" s="1"/>
      <c r="B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ht="12.75">
      <c r="A841" s="1"/>
      <c r="B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ht="12.75">
      <c r="A842" s="1"/>
      <c r="B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ht="12.75">
      <c r="A843" s="1"/>
      <c r="B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ht="12.75">
      <c r="A844" s="1"/>
      <c r="B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ht="12.75">
      <c r="A845" s="1"/>
      <c r="B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ht="12.75">
      <c r="A846" s="1"/>
      <c r="B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ht="12.75">
      <c r="A847" s="1"/>
      <c r="B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ht="12.75">
      <c r="A848" s="1"/>
      <c r="B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ht="12.75">
      <c r="A849" s="1"/>
      <c r="B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ht="12.75">
      <c r="A850" s="1"/>
      <c r="B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ht="12.75">
      <c r="A851" s="1"/>
      <c r="B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ht="12.75">
      <c r="A852" s="1"/>
      <c r="B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ht="12.75">
      <c r="A853" s="1"/>
      <c r="B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ht="12.75">
      <c r="A854" s="1"/>
      <c r="B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ht="12.75">
      <c r="A855" s="1"/>
      <c r="B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ht="12.75">
      <c r="A856" s="1"/>
      <c r="B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ht="12.75">
      <c r="A857" s="1"/>
      <c r="B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ht="12.75">
      <c r="A858" s="1"/>
      <c r="B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ht="12.75">
      <c r="A859" s="1"/>
      <c r="B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ht="12.75">
      <c r="A860" s="1"/>
      <c r="B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ht="12.75">
      <c r="A861" s="1"/>
      <c r="B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ht="12.75">
      <c r="A862" s="1"/>
      <c r="B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ht="12.75">
      <c r="A863" s="1"/>
      <c r="B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ht="12.75">
      <c r="A864" s="1"/>
      <c r="B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ht="12.75">
      <c r="A865" s="1"/>
      <c r="B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ht="12.75">
      <c r="A866" s="1"/>
      <c r="B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ht="12.75">
      <c r="A867" s="1"/>
      <c r="B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ht="12.75">
      <c r="A868" s="1"/>
      <c r="B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ht="12.75">
      <c r="A869" s="1"/>
      <c r="B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ht="12.75">
      <c r="A870" s="1"/>
      <c r="B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ht="12.75">
      <c r="A871" s="1"/>
      <c r="B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ht="12.75">
      <c r="A872" s="1"/>
      <c r="B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ht="12.75">
      <c r="A873" s="1"/>
      <c r="B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ht="12.75">
      <c r="A874" s="1"/>
      <c r="B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ht="12.75">
      <c r="A875" s="1"/>
      <c r="B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ht="12.75">
      <c r="A876" s="1"/>
      <c r="B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ht="12.75">
      <c r="A877" s="1"/>
      <c r="B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ht="12.75">
      <c r="A878" s="1"/>
      <c r="B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ht="12.75">
      <c r="A879" s="1"/>
      <c r="B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ht="12.75">
      <c r="A880" s="1"/>
      <c r="B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ht="12.75">
      <c r="A881" s="1"/>
      <c r="B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ht="12.75">
      <c r="A882" s="1"/>
      <c r="B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ht="12.75">
      <c r="A883" s="1"/>
      <c r="B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ht="12.75">
      <c r="A884" s="1"/>
      <c r="B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ht="12.75">
      <c r="A885" s="1"/>
      <c r="B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ht="12.75">
      <c r="A886" s="1"/>
      <c r="B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ht="12.75">
      <c r="A887" s="1"/>
      <c r="B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ht="12.75">
      <c r="A888" s="1"/>
      <c r="B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ht="12.75">
      <c r="A889" s="1"/>
      <c r="B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ht="12.75">
      <c r="A890" s="1"/>
      <c r="B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ht="12.75">
      <c r="A891" s="1"/>
      <c r="B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ht="12.75">
      <c r="A892" s="1"/>
      <c r="B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ht="12.75">
      <c r="A893" s="1"/>
      <c r="B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ht="12.75">
      <c r="A894" s="1"/>
      <c r="B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ht="12.75">
      <c r="A895" s="1"/>
      <c r="B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ht="12.75">
      <c r="A896" s="1"/>
      <c r="B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ht="12.75">
      <c r="A897" s="1"/>
      <c r="B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ht="12.75">
      <c r="A898" s="1"/>
      <c r="B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ht="12.75">
      <c r="A899" s="1"/>
      <c r="B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ht="12.75">
      <c r="A900" s="1"/>
      <c r="B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ht="12.75">
      <c r="A901" s="1"/>
      <c r="B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ht="12.75">
      <c r="A902" s="1"/>
      <c r="B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ht="12.75">
      <c r="A903" s="1"/>
      <c r="B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ht="12.75">
      <c r="A904" s="1"/>
      <c r="B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ht="12.75">
      <c r="A905" s="1"/>
      <c r="B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ht="12.75">
      <c r="A906" s="1"/>
      <c r="B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ht="12.75">
      <c r="A907" s="1"/>
      <c r="B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ht="12.75">
      <c r="A908" s="1"/>
      <c r="B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ht="12.75">
      <c r="A909" s="1"/>
      <c r="B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ht="12.75">
      <c r="A910" s="1"/>
      <c r="B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ht="12.75">
      <c r="A911" s="1"/>
      <c r="B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ht="12.75">
      <c r="A912" s="1"/>
      <c r="B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ht="12.75">
      <c r="A913" s="1"/>
      <c r="B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ht="12.75">
      <c r="A914" s="1"/>
      <c r="B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ht="12.75">
      <c r="A915" s="1"/>
      <c r="B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ht="12.75">
      <c r="A916" s="1"/>
      <c r="B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ht="12.75">
      <c r="A917" s="1"/>
      <c r="B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ht="12.75">
      <c r="A918" s="1"/>
      <c r="B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ht="12.75">
      <c r="A919" s="1"/>
      <c r="B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ht="12.75">
      <c r="A920" s="1"/>
      <c r="B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ht="12.75">
      <c r="A921" s="1"/>
      <c r="B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ht="12.75">
      <c r="A922" s="1"/>
      <c r="B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ht="12.75">
      <c r="A923" s="1"/>
      <c r="B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ht="12.75">
      <c r="A924" s="1"/>
      <c r="B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ht="12.75">
      <c r="A925" s="1"/>
      <c r="B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ht="12.75">
      <c r="A926" s="1"/>
      <c r="B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ht="12.75">
      <c r="A927" s="1"/>
      <c r="B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ht="12.75">
      <c r="A928" s="1"/>
      <c r="B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ht="12.75">
      <c r="A929" s="1"/>
      <c r="B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ht="12.75">
      <c r="A930" s="1"/>
      <c r="B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ht="12.75">
      <c r="A931" s="1"/>
      <c r="B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ht="12.75">
      <c r="A932" s="1"/>
      <c r="B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ht="12.75">
      <c r="A933" s="1"/>
      <c r="B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ht="12.75">
      <c r="A934" s="1"/>
      <c r="B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ht="12.75">
      <c r="A935" s="1"/>
      <c r="B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ht="12.75">
      <c r="A936" s="1"/>
      <c r="B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ht="12.75">
      <c r="A937" s="1"/>
      <c r="B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ht="12.75">
      <c r="A938" s="1"/>
      <c r="B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ht="12.75">
      <c r="A939" s="1"/>
      <c r="B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ht="12.75">
      <c r="A940" s="1"/>
      <c r="B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ht="12.75">
      <c r="A941" s="1"/>
      <c r="B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ht="12.75">
      <c r="A942" s="1"/>
      <c r="B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ht="12.75">
      <c r="A943" s="1"/>
      <c r="B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ht="12.75">
      <c r="A944" s="1"/>
      <c r="B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ht="12.75">
      <c r="A945" s="1"/>
      <c r="B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ht="12.75">
      <c r="A946" s="1"/>
      <c r="B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ht="12.75">
      <c r="A947" s="1"/>
      <c r="B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ht="12.75">
      <c r="A948" s="1"/>
      <c r="B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ht="12.75">
      <c r="A949" s="1"/>
      <c r="B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ht="12.75">
      <c r="A950" s="1"/>
      <c r="B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ht="12.75">
      <c r="A951" s="1"/>
      <c r="B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ht="12.75">
      <c r="A952" s="1"/>
      <c r="B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ht="12.75">
      <c r="A953" s="1"/>
      <c r="B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ht="12.75">
      <c r="A954" s="1"/>
      <c r="B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ht="12.75">
      <c r="A955" s="1"/>
      <c r="B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ht="12.75">
      <c r="A956" s="1"/>
      <c r="B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ht="12.75">
      <c r="A957" s="1"/>
      <c r="B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ht="12.75">
      <c r="A958" s="1"/>
      <c r="B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ht="12.75">
      <c r="A959" s="1"/>
      <c r="B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ht="12.75">
      <c r="A960" s="1"/>
      <c r="B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ht="12.75">
      <c r="A961" s="1"/>
      <c r="B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ht="12.75">
      <c r="A962" s="1"/>
      <c r="B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ht="12.75">
      <c r="A963" s="1"/>
      <c r="B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ht="12.75">
      <c r="A964" s="1"/>
      <c r="B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ht="12.75">
      <c r="A965" s="1"/>
      <c r="B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ht="12.75">
      <c r="A966" s="1"/>
      <c r="B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ht="12.75">
      <c r="A967" s="1"/>
      <c r="B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ht="12.75">
      <c r="A968" s="1"/>
      <c r="B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ht="12.75">
      <c r="A969" s="1"/>
      <c r="B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ht="12.75">
      <c r="A970" s="1"/>
      <c r="B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ht="12.75">
      <c r="A971" s="1"/>
      <c r="B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ht="12.75">
      <c r="A972" s="1"/>
      <c r="B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ht="12.75">
      <c r="A973" s="1"/>
      <c r="B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ht="12.75">
      <c r="A974" s="1"/>
      <c r="B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ht="12.75">
      <c r="A975" s="1"/>
      <c r="B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ht="12.75">
      <c r="A976" s="1"/>
      <c r="B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ht="12.75">
      <c r="A977" s="1"/>
      <c r="B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ht="12.75">
      <c r="A978" s="1"/>
      <c r="B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ht="12.75">
      <c r="A979" s="1"/>
      <c r="B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ht="12.75">
      <c r="A980" s="1"/>
      <c r="B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ht="12.75">
      <c r="A981" s="1"/>
      <c r="B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ht="12.75">
      <c r="A982" s="1"/>
      <c r="B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ht="12.75">
      <c r="A983" s="1"/>
      <c r="B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ht="12.75">
      <c r="A984" s="1"/>
      <c r="B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ht="12.75">
      <c r="A985" s="1"/>
      <c r="B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ht="12.75">
      <c r="A986" s="1"/>
      <c r="B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ht="12.75">
      <c r="A987" s="1"/>
      <c r="B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ht="12.75">
      <c r="A988" s="1"/>
      <c r="B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ht="12.75">
      <c r="A989" s="1"/>
      <c r="B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ht="12.75">
      <c r="A990" s="1"/>
      <c r="B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ht="12.75">
      <c r="A991" s="1"/>
      <c r="B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ht="12.75">
      <c r="A992" s="1"/>
      <c r="B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ht="12.75">
      <c r="A993" s="1"/>
      <c r="B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ht="12.75">
      <c r="A994" s="1"/>
      <c r="B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ht="12.75">
      <c r="A995" s="1"/>
      <c r="B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ht="12.75">
      <c r="A996" s="1"/>
      <c r="B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ht="12.75">
      <c r="A997" s="1"/>
      <c r="B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ht="12.75">
      <c r="A998" s="1"/>
      <c r="B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ht="12.75">
      <c r="A999" s="1"/>
      <c r="B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ht="12.75">
      <c r="A1000" s="1"/>
      <c r="B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ht="12.75">
      <c r="A1001" s="1"/>
      <c r="B1001" s="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ht="12.75">
      <c r="A1002" s="1"/>
      <c r="B1002" s="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ht="12.75">
      <c r="A1003" s="1"/>
      <c r="B1003" s="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ht="12.75">
      <c r="A1004" s="1"/>
      <c r="B1004" s="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ht="12.75">
      <c r="A1005" s="1"/>
      <c r="B1005" s="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ht="12.75">
      <c r="A1006" s="1"/>
      <c r="B1006" s="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ht="12.75">
      <c r="A1007" s="1"/>
      <c r="B1007" s="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12" ht="12.75">
      <c r="A1008" s="1"/>
      <c r="B1008" s="2"/>
      <c r="H1008" s="1"/>
      <c r="I1008" s="1"/>
      <c r="J1008" s="1"/>
      <c r="K1008" s="1"/>
      <c r="L1008" s="1"/>
    </row>
    <row r="1009" spans="1:12" ht="12.75">
      <c r="A1009" s="1"/>
      <c r="B1009" s="2"/>
      <c r="H1009" s="1"/>
      <c r="I1009" s="1"/>
      <c r="J1009" s="1"/>
      <c r="K1009" s="1"/>
      <c r="L1009" s="1"/>
    </row>
    <row r="1010" spans="1:12" ht="12.75">
      <c r="A1010" s="1"/>
      <c r="B1010" s="2"/>
      <c r="H1010" s="1"/>
      <c r="I1010" s="1"/>
      <c r="J1010" s="1"/>
      <c r="K1010" s="1"/>
      <c r="L1010" s="1"/>
    </row>
    <row r="1011" spans="1:12" ht="12.75">
      <c r="A1011" s="1"/>
      <c r="B1011" s="2"/>
      <c r="H1011" s="1"/>
      <c r="I1011" s="1"/>
      <c r="J1011" s="1"/>
      <c r="K1011" s="1"/>
      <c r="L1011" s="1"/>
    </row>
    <row r="1012" spans="1:12" ht="12.75">
      <c r="A1012" s="1"/>
      <c r="B1012" s="2"/>
      <c r="H1012" s="1"/>
      <c r="I1012" s="1"/>
      <c r="J1012" s="1"/>
      <c r="K1012" s="1"/>
      <c r="L1012" s="1"/>
    </row>
    <row r="1013" spans="1:12" ht="12.75">
      <c r="A1013" s="1"/>
      <c r="B1013" s="2"/>
      <c r="H1013" s="1"/>
      <c r="I1013" s="1"/>
      <c r="J1013" s="1"/>
      <c r="K1013" s="1"/>
      <c r="L1013" s="1"/>
    </row>
    <row r="1014" spans="1:12" ht="12.75">
      <c r="A1014" s="1"/>
      <c r="B1014" s="2"/>
      <c r="H1014" s="1"/>
      <c r="I1014" s="1"/>
      <c r="J1014" s="1"/>
      <c r="K1014" s="1"/>
      <c r="L1014" s="1"/>
    </row>
    <row r="1015" spans="1:12" ht="12.75">
      <c r="A1015" s="1"/>
      <c r="B1015" s="2"/>
      <c r="H1015" s="1"/>
      <c r="I1015" s="1"/>
      <c r="J1015" s="1"/>
      <c r="K1015" s="1"/>
      <c r="L1015" s="1"/>
    </row>
    <row r="1016" spans="1:12" ht="12.75">
      <c r="A1016" s="1"/>
      <c r="B1016" s="2"/>
      <c r="H1016" s="1"/>
      <c r="I1016" s="1"/>
      <c r="J1016" s="1"/>
      <c r="K1016" s="1"/>
      <c r="L1016" s="1"/>
    </row>
    <row r="1017" spans="1:12" ht="12.75">
      <c r="A1017" s="1"/>
      <c r="B1017" s="2"/>
      <c r="H1017" s="1"/>
      <c r="I1017" s="1"/>
      <c r="J1017" s="1"/>
      <c r="K1017" s="1"/>
      <c r="L1017" s="1"/>
    </row>
    <row r="1018" spans="1:12" ht="12.75">
      <c r="A1018" s="1"/>
      <c r="B1018" s="2"/>
      <c r="H1018" s="1"/>
      <c r="I1018" s="1"/>
      <c r="J1018" s="1"/>
      <c r="K1018" s="1"/>
      <c r="L1018" s="1"/>
    </row>
    <row r="1019" spans="1:12" ht="12.75">
      <c r="A1019" s="1"/>
      <c r="B1019" s="2"/>
      <c r="H1019" s="1"/>
      <c r="I1019" s="1"/>
      <c r="J1019" s="1"/>
      <c r="K1019" s="1"/>
      <c r="L1019" s="1"/>
    </row>
    <row r="1020" spans="1:12" ht="12.75">
      <c r="A1020" s="1"/>
      <c r="B1020" s="2"/>
      <c r="H1020" s="1"/>
      <c r="I1020" s="1"/>
      <c r="J1020" s="1"/>
      <c r="K1020" s="1"/>
      <c r="L1020" s="1"/>
    </row>
    <row r="1021" spans="1:12" ht="12.75">
      <c r="A1021" s="1"/>
      <c r="B1021" s="2"/>
      <c r="H1021" s="1"/>
      <c r="I1021" s="1"/>
      <c r="J1021" s="1"/>
      <c r="K1021" s="1"/>
      <c r="L1021" s="1"/>
    </row>
    <row r="1022" spans="1:12" ht="12.75">
      <c r="A1022" s="1"/>
      <c r="B1022" s="2"/>
      <c r="H1022" s="1"/>
      <c r="I1022" s="1"/>
      <c r="J1022" s="1"/>
      <c r="K1022" s="1"/>
      <c r="L1022" s="1"/>
    </row>
    <row r="1023" spans="1:12" ht="12.75">
      <c r="A1023" s="1"/>
      <c r="B1023" s="2"/>
      <c r="H1023" s="1"/>
      <c r="I1023" s="1"/>
      <c r="J1023" s="1"/>
      <c r="K1023" s="1"/>
      <c r="L1023" s="1"/>
    </row>
    <row r="1024" spans="1:12" ht="12.75">
      <c r="A1024" s="1"/>
      <c r="B1024" s="2"/>
      <c r="H1024" s="1"/>
      <c r="I1024" s="1"/>
      <c r="J1024" s="1"/>
      <c r="K1024" s="1"/>
      <c r="L1024" s="1"/>
    </row>
    <row r="1025" spans="1:12" ht="12.75">
      <c r="A1025" s="1"/>
      <c r="B1025" s="2"/>
      <c r="H1025" s="1"/>
      <c r="I1025" s="1"/>
      <c r="J1025" s="1"/>
      <c r="K1025" s="1"/>
      <c r="L1025" s="1"/>
    </row>
    <row r="1026" spans="1:12" ht="12.75">
      <c r="A1026" s="1"/>
      <c r="B1026" s="2"/>
      <c r="H1026" s="1"/>
      <c r="I1026" s="1"/>
      <c r="J1026" s="1"/>
      <c r="K1026" s="1"/>
      <c r="L1026" s="1"/>
    </row>
    <row r="1027" spans="1:12" ht="12.75">
      <c r="A1027" s="1"/>
      <c r="B1027" s="2"/>
      <c r="H1027" s="1"/>
      <c r="I1027" s="1"/>
      <c r="J1027" s="1"/>
      <c r="K1027" s="1"/>
      <c r="L1027" s="1"/>
    </row>
    <row r="1028" spans="1:12" ht="12.75">
      <c r="A1028" s="1"/>
      <c r="B1028" s="2"/>
      <c r="H1028" s="1"/>
      <c r="I1028" s="1"/>
      <c r="J1028" s="1"/>
      <c r="K1028" s="1"/>
      <c r="L1028" s="1"/>
    </row>
    <row r="1029" spans="1:12" ht="12.75">
      <c r="A1029" s="1"/>
      <c r="B1029" s="2"/>
      <c r="H1029" s="1"/>
      <c r="I1029" s="1"/>
      <c r="J1029" s="1"/>
      <c r="K1029" s="1"/>
      <c r="L1029" s="1"/>
    </row>
    <row r="1030" spans="1:12" ht="12.75">
      <c r="A1030" s="1"/>
      <c r="B1030" s="2"/>
      <c r="H1030" s="1"/>
      <c r="I1030" s="1"/>
      <c r="J1030" s="1"/>
      <c r="K1030" s="1"/>
      <c r="L1030" s="1"/>
    </row>
    <row r="1031" spans="1:12" ht="12.75">
      <c r="A1031" s="1"/>
      <c r="B1031" s="2"/>
      <c r="H1031" s="1"/>
      <c r="I1031" s="1"/>
      <c r="J1031" s="1"/>
      <c r="K1031" s="1"/>
      <c r="L1031" s="1"/>
    </row>
    <row r="1032" spans="1:12" ht="12.75">
      <c r="A1032" s="1"/>
      <c r="B1032" s="2"/>
      <c r="H1032" s="1"/>
      <c r="I1032" s="1"/>
      <c r="J1032" s="1"/>
      <c r="K1032" s="1"/>
      <c r="L1032" s="1"/>
    </row>
    <row r="1033" spans="1:12" ht="12.75">
      <c r="A1033" s="1"/>
      <c r="B1033" s="2"/>
      <c r="H1033" s="1"/>
      <c r="I1033" s="1"/>
      <c r="J1033" s="1"/>
      <c r="K1033" s="1"/>
      <c r="L1033" s="1"/>
    </row>
    <row r="1034" spans="1:12" ht="12.75">
      <c r="A1034" s="1"/>
      <c r="B1034" s="2"/>
      <c r="H1034" s="1"/>
      <c r="I1034" s="1"/>
      <c r="J1034" s="1"/>
      <c r="K1034" s="1"/>
      <c r="L1034" s="1"/>
    </row>
    <row r="1035" spans="1:12" ht="12.75">
      <c r="A1035" s="1"/>
      <c r="B1035" s="2"/>
      <c r="H1035" s="1"/>
      <c r="I1035" s="1"/>
      <c r="J1035" s="1"/>
      <c r="K1035" s="1"/>
      <c r="L1035" s="1"/>
    </row>
    <row r="1036" spans="1:12" ht="12.75">
      <c r="A1036" s="1"/>
      <c r="B1036" s="2"/>
      <c r="H1036" s="1"/>
      <c r="I1036" s="1"/>
      <c r="J1036" s="1"/>
      <c r="K1036" s="1"/>
      <c r="L1036" s="1"/>
    </row>
    <row r="1037" spans="1:12" ht="12.75">
      <c r="A1037" s="1"/>
      <c r="B1037" s="2"/>
      <c r="H1037" s="1"/>
      <c r="I1037" s="1"/>
      <c r="J1037" s="1"/>
      <c r="K1037" s="1"/>
      <c r="L1037" s="1"/>
    </row>
    <row r="1038" spans="1:12" ht="12.75">
      <c r="A1038" s="1"/>
      <c r="B1038" s="2"/>
      <c r="H1038" s="1"/>
      <c r="I1038" s="1"/>
      <c r="J1038" s="1"/>
      <c r="K1038" s="1"/>
      <c r="L1038" s="1"/>
    </row>
    <row r="1039" spans="1:12" ht="12.75">
      <c r="A1039" s="1"/>
      <c r="B1039" s="2"/>
      <c r="H1039" s="1"/>
      <c r="I1039" s="1"/>
      <c r="J1039" s="1"/>
      <c r="K1039" s="1"/>
      <c r="L1039" s="1"/>
    </row>
    <row r="1040" spans="1:12" ht="12.75">
      <c r="A1040" s="1"/>
      <c r="B1040" s="2"/>
      <c r="H1040" s="1"/>
      <c r="I1040" s="1"/>
      <c r="J1040" s="1"/>
      <c r="K1040" s="1"/>
      <c r="L1040" s="1"/>
    </row>
    <row r="1041" spans="1:12" ht="12.75">
      <c r="A1041" s="1"/>
      <c r="B1041" s="2"/>
      <c r="H1041" s="1"/>
      <c r="I1041" s="1"/>
      <c r="J1041" s="1"/>
      <c r="K1041" s="1"/>
      <c r="L1041" s="1"/>
    </row>
    <row r="1042" spans="1:12" ht="12.75">
      <c r="A1042" s="1"/>
      <c r="B1042" s="2"/>
      <c r="H1042" s="1"/>
      <c r="I1042" s="1"/>
      <c r="J1042" s="1"/>
      <c r="K1042" s="1"/>
      <c r="L1042" s="1"/>
    </row>
    <row r="1043" spans="1:12" ht="12.75">
      <c r="A1043" s="1"/>
      <c r="B1043" s="2"/>
      <c r="H1043" s="1"/>
      <c r="I1043" s="1"/>
      <c r="J1043" s="1"/>
      <c r="K1043" s="1"/>
      <c r="L1043" s="1"/>
    </row>
    <row r="1044" spans="1:12" ht="12.75">
      <c r="A1044" s="1"/>
      <c r="B1044" s="2"/>
      <c r="H1044" s="1"/>
      <c r="I1044" s="1"/>
      <c r="J1044" s="1"/>
      <c r="K1044" s="1"/>
      <c r="L1044" s="1"/>
    </row>
    <row r="1045" spans="1:12" ht="12.75">
      <c r="A1045" s="1"/>
      <c r="B1045" s="2"/>
      <c r="H1045" s="1"/>
      <c r="I1045" s="1"/>
      <c r="J1045" s="1"/>
      <c r="K1045" s="1"/>
      <c r="L1045" s="1"/>
    </row>
    <row r="1046" spans="1:12" ht="12.75">
      <c r="A1046" s="1"/>
      <c r="B1046" s="2"/>
      <c r="H1046" s="1"/>
      <c r="I1046" s="1"/>
      <c r="J1046" s="1"/>
      <c r="K1046" s="1"/>
      <c r="L1046" s="1"/>
    </row>
    <row r="1047" spans="1:12" ht="12.75">
      <c r="A1047" s="1"/>
      <c r="B1047" s="2"/>
      <c r="H1047" s="1"/>
      <c r="I1047" s="1"/>
      <c r="J1047" s="1"/>
      <c r="K1047" s="1"/>
      <c r="L1047" s="1"/>
    </row>
    <row r="1048" spans="1:12" ht="12.75">
      <c r="A1048" s="1"/>
      <c r="B1048" s="2"/>
      <c r="H1048" s="1"/>
      <c r="I1048" s="1"/>
      <c r="J1048" s="1"/>
      <c r="K1048" s="1"/>
      <c r="L1048" s="1"/>
    </row>
    <row r="1049" spans="1:12" ht="12.75">
      <c r="A1049" s="1"/>
      <c r="B1049" s="2"/>
      <c r="H1049" s="1"/>
      <c r="I1049" s="1"/>
      <c r="J1049" s="1"/>
      <c r="K1049" s="1"/>
      <c r="L1049" s="1"/>
    </row>
    <row r="1050" spans="1:12" ht="12.75">
      <c r="A1050" s="1"/>
      <c r="B1050" s="2"/>
      <c r="H1050" s="1"/>
      <c r="I1050" s="1"/>
      <c r="J1050" s="1"/>
      <c r="K1050" s="1"/>
      <c r="L1050" s="1"/>
    </row>
    <row r="1051" spans="1:12" ht="12.75">
      <c r="A1051" s="1"/>
      <c r="B1051" s="2"/>
      <c r="H1051" s="1"/>
      <c r="I1051" s="1"/>
      <c r="J1051" s="1"/>
      <c r="K1051" s="1"/>
      <c r="L1051" s="1"/>
    </row>
    <row r="1052" spans="1:12" ht="12.75">
      <c r="A1052" s="1"/>
      <c r="B1052" s="2"/>
      <c r="H1052" s="1"/>
      <c r="I1052" s="1"/>
      <c r="J1052" s="1"/>
      <c r="K1052" s="1"/>
      <c r="L1052" s="1"/>
    </row>
    <row r="1053" spans="1:12" ht="12.75">
      <c r="A1053" s="1"/>
      <c r="B1053" s="2"/>
      <c r="H1053" s="1"/>
      <c r="I1053" s="1"/>
      <c r="J1053" s="1"/>
      <c r="K1053" s="1"/>
      <c r="L1053" s="1"/>
    </row>
    <row r="1054" spans="1:12" ht="12.75">
      <c r="A1054" s="1"/>
      <c r="B1054" s="2"/>
      <c r="H1054" s="1"/>
      <c r="I1054" s="1"/>
      <c r="J1054" s="1"/>
      <c r="K1054" s="1"/>
      <c r="L1054" s="1"/>
    </row>
    <row r="1055" spans="1:12" ht="12.75">
      <c r="A1055" s="1"/>
      <c r="B1055" s="2"/>
      <c r="H1055" s="1"/>
      <c r="I1055" s="1"/>
      <c r="J1055" s="1"/>
      <c r="K1055" s="1"/>
      <c r="L1055" s="1"/>
    </row>
    <row r="1056" spans="1:12" ht="12.75">
      <c r="A1056" s="1"/>
      <c r="B1056" s="2"/>
      <c r="H1056" s="1"/>
      <c r="I1056" s="1"/>
      <c r="J1056" s="1"/>
      <c r="K1056" s="1"/>
      <c r="L1056" s="1"/>
    </row>
    <row r="1057" spans="1:12" ht="12.75">
      <c r="A1057" s="1"/>
      <c r="B1057" s="2"/>
      <c r="H1057" s="1"/>
      <c r="I1057" s="1"/>
      <c r="J1057" s="1"/>
      <c r="K1057" s="1"/>
      <c r="L1057" s="1"/>
    </row>
    <row r="1058" spans="1:12" ht="12.75">
      <c r="A1058" s="1"/>
      <c r="B1058" s="2"/>
      <c r="H1058" s="1"/>
      <c r="I1058" s="1"/>
      <c r="J1058" s="1"/>
      <c r="K1058" s="1"/>
      <c r="L1058" s="1"/>
    </row>
    <row r="1059" spans="1:12" ht="12.75">
      <c r="A1059" s="1"/>
      <c r="B1059" s="2"/>
      <c r="H1059" s="1"/>
      <c r="I1059" s="1"/>
      <c r="J1059" s="1"/>
      <c r="K1059" s="1"/>
      <c r="L1059" s="1"/>
    </row>
    <row r="1060" spans="1:12" ht="12.75">
      <c r="A1060" s="1"/>
      <c r="B1060" s="2"/>
      <c r="H1060" s="1"/>
      <c r="I1060" s="1"/>
      <c r="J1060" s="1"/>
      <c r="K1060" s="1"/>
      <c r="L1060" s="1"/>
    </row>
    <row r="1061" spans="1:12" ht="12.75">
      <c r="A1061" s="1"/>
      <c r="B1061" s="2"/>
      <c r="H1061" s="1"/>
      <c r="I1061" s="1"/>
      <c r="J1061" s="1"/>
      <c r="K1061" s="1"/>
      <c r="L1061" s="1"/>
    </row>
    <row r="1062" spans="1:12" ht="12.75">
      <c r="A1062" s="1"/>
      <c r="B1062" s="2"/>
      <c r="H1062" s="1"/>
      <c r="I1062" s="1"/>
      <c r="J1062" s="1"/>
      <c r="K1062" s="1"/>
      <c r="L1062" s="1"/>
    </row>
    <row r="1063" spans="1:12" ht="12.75">
      <c r="A1063" s="1"/>
      <c r="B1063" s="2"/>
      <c r="H1063" s="1"/>
      <c r="I1063" s="1"/>
      <c r="J1063" s="1"/>
      <c r="K1063" s="1"/>
      <c r="L1063" s="1"/>
    </row>
    <row r="1064" spans="1:12" ht="12.75">
      <c r="A1064" s="1"/>
      <c r="B1064" s="2"/>
      <c r="H1064" s="1"/>
      <c r="I1064" s="1"/>
      <c r="J1064" s="1"/>
      <c r="K1064" s="1"/>
      <c r="L1064" s="1"/>
    </row>
    <row r="1065" spans="1:12" ht="12.75">
      <c r="A1065" s="1"/>
      <c r="B1065" s="2"/>
      <c r="H1065" s="1"/>
      <c r="I1065" s="1"/>
      <c r="J1065" s="1"/>
      <c r="K1065" s="1"/>
      <c r="L1065" s="1"/>
    </row>
    <row r="1066" spans="1:12" ht="12.75">
      <c r="A1066" s="1"/>
      <c r="B1066" s="2"/>
      <c r="H1066" s="1"/>
      <c r="I1066" s="1"/>
      <c r="J1066" s="1"/>
      <c r="K1066" s="1"/>
      <c r="L1066" s="1"/>
    </row>
    <row r="1067" spans="1:12" ht="12.75">
      <c r="A1067" s="1"/>
      <c r="B1067" s="2"/>
      <c r="H1067" s="1"/>
      <c r="I1067" s="1"/>
      <c r="J1067" s="1"/>
      <c r="K1067" s="1"/>
      <c r="L1067" s="1"/>
    </row>
    <row r="1068" spans="1:12" ht="12.75">
      <c r="A1068" s="1"/>
      <c r="B1068" s="2"/>
      <c r="H1068" s="1"/>
      <c r="I1068" s="1"/>
      <c r="J1068" s="1"/>
      <c r="K1068" s="1"/>
      <c r="L1068" s="1"/>
    </row>
    <row r="1069" spans="1:12" ht="12.75">
      <c r="A1069" s="1"/>
      <c r="B1069" s="2"/>
      <c r="H1069" s="1"/>
      <c r="I1069" s="1"/>
      <c r="J1069" s="1"/>
      <c r="K1069" s="1"/>
      <c r="L1069" s="1"/>
    </row>
    <row r="1070" spans="1:12" ht="12.75">
      <c r="A1070" s="1"/>
      <c r="B1070" s="2"/>
      <c r="H1070" s="1"/>
      <c r="I1070" s="1"/>
      <c r="J1070" s="1"/>
      <c r="K1070" s="1"/>
      <c r="L1070" s="1"/>
    </row>
    <row r="1071" spans="1:12" ht="12.75">
      <c r="A1071" s="1"/>
      <c r="B1071" s="2"/>
      <c r="H1071" s="1"/>
      <c r="I1071" s="1"/>
      <c r="J1071" s="1"/>
      <c r="K1071" s="1"/>
      <c r="L1071" s="1"/>
    </row>
    <row r="1072" spans="1:12" ht="12.75">
      <c r="A1072" s="1"/>
      <c r="B1072" s="2"/>
      <c r="H1072" s="1"/>
      <c r="I1072" s="1"/>
      <c r="J1072" s="1"/>
      <c r="K1072" s="1"/>
      <c r="L1072" s="1"/>
    </row>
    <row r="1073" spans="1:12" ht="12.75">
      <c r="A1073" s="1"/>
      <c r="B1073" s="2"/>
      <c r="H1073" s="1"/>
      <c r="I1073" s="1"/>
      <c r="J1073" s="1"/>
      <c r="K1073" s="1"/>
      <c r="L1073" s="1"/>
    </row>
    <row r="1074" spans="1:12" ht="12.75">
      <c r="A1074" s="1"/>
      <c r="B1074" s="2"/>
      <c r="H1074" s="1"/>
      <c r="I1074" s="1"/>
      <c r="J1074" s="1"/>
      <c r="K1074" s="1"/>
      <c r="L1074" s="1"/>
    </row>
    <row r="1075" spans="1:12" ht="12.75">
      <c r="A1075" s="1"/>
      <c r="B1075" s="2"/>
      <c r="H1075" s="1"/>
      <c r="I1075" s="1"/>
      <c r="J1075" s="1"/>
      <c r="K1075" s="1"/>
      <c r="L1075" s="1"/>
    </row>
    <row r="1076" spans="1:12" ht="12.75">
      <c r="A1076" s="1"/>
      <c r="B1076" s="2"/>
      <c r="H1076" s="1"/>
      <c r="I1076" s="1"/>
      <c r="J1076" s="1"/>
      <c r="K1076" s="1"/>
      <c r="L1076" s="1"/>
    </row>
    <row r="1077" spans="1:12" ht="12.75">
      <c r="A1077" s="1"/>
      <c r="B1077" s="2"/>
      <c r="H1077" s="1"/>
      <c r="I1077" s="1"/>
      <c r="J1077" s="1"/>
      <c r="K1077" s="1"/>
      <c r="L1077" s="1"/>
    </row>
    <row r="1078" spans="1:12" ht="12.75">
      <c r="A1078" s="1"/>
      <c r="B1078" s="2"/>
      <c r="H1078" s="1"/>
      <c r="I1078" s="1"/>
      <c r="J1078" s="1"/>
      <c r="K1078" s="1"/>
      <c r="L1078" s="1"/>
    </row>
    <row r="1079" spans="1:12" ht="12.75">
      <c r="A1079" s="1"/>
      <c r="B1079" s="2"/>
      <c r="H1079" s="1"/>
      <c r="I1079" s="1"/>
      <c r="J1079" s="1"/>
      <c r="K1079" s="1"/>
      <c r="L1079" s="1"/>
    </row>
    <row r="1080" spans="1:12" ht="12.75">
      <c r="A1080" s="1"/>
      <c r="B1080" s="2"/>
      <c r="H1080" s="1"/>
      <c r="I1080" s="1"/>
      <c r="J1080" s="1"/>
      <c r="K1080" s="1"/>
      <c r="L1080" s="1"/>
    </row>
    <row r="1081" spans="1:12" ht="12.75">
      <c r="A1081" s="1"/>
      <c r="B1081" s="2"/>
      <c r="H1081" s="1"/>
      <c r="I1081" s="1"/>
      <c r="J1081" s="1"/>
      <c r="K1081" s="1"/>
      <c r="L1081" s="1"/>
    </row>
    <row r="1082" spans="1:12" ht="12.75">
      <c r="A1082" s="1"/>
      <c r="B1082" s="2"/>
      <c r="H1082" s="1"/>
      <c r="I1082" s="1"/>
      <c r="J1082" s="1"/>
      <c r="K1082" s="1"/>
      <c r="L1082" s="1"/>
    </row>
    <row r="1083" spans="1:12" ht="12.75">
      <c r="A1083" s="1"/>
      <c r="B1083" s="2"/>
      <c r="H1083" s="1"/>
      <c r="I1083" s="1"/>
      <c r="J1083" s="1"/>
      <c r="K1083" s="1"/>
      <c r="L1083" s="1"/>
    </row>
    <row r="1084" spans="1:12" ht="12.75">
      <c r="A1084" s="1"/>
      <c r="B1084" s="2"/>
      <c r="H1084" s="1"/>
      <c r="I1084" s="1"/>
      <c r="J1084" s="1"/>
      <c r="K1084" s="1"/>
      <c r="L1084" s="1"/>
    </row>
    <row r="1085" spans="1:12" ht="12.75">
      <c r="A1085" s="1"/>
      <c r="B1085" s="2"/>
      <c r="H1085" s="1"/>
      <c r="I1085" s="1"/>
      <c r="J1085" s="1"/>
      <c r="K1085" s="1"/>
      <c r="L1085" s="1"/>
    </row>
    <row r="1086" spans="1:12" ht="12.75">
      <c r="A1086" s="1"/>
      <c r="B1086" s="2"/>
      <c r="H1086" s="1"/>
      <c r="I1086" s="1"/>
      <c r="J1086" s="1"/>
      <c r="K1086" s="1"/>
      <c r="L1086" s="1"/>
    </row>
    <row r="1087" spans="1:12" ht="12.75">
      <c r="A1087" s="1"/>
      <c r="B1087" s="2"/>
      <c r="H1087" s="1"/>
      <c r="I1087" s="1"/>
      <c r="J1087" s="1"/>
      <c r="K1087" s="1"/>
      <c r="L1087" s="1"/>
    </row>
    <row r="1088" spans="1:12" ht="12.75">
      <c r="A1088" s="1"/>
      <c r="B1088" s="2"/>
      <c r="H1088" s="1"/>
      <c r="I1088" s="1"/>
      <c r="J1088" s="1"/>
      <c r="K1088" s="1"/>
      <c r="L1088" s="1"/>
    </row>
    <row r="1089" spans="1:12" ht="12.75">
      <c r="A1089" s="1"/>
      <c r="B1089" s="2"/>
      <c r="H1089" s="1"/>
      <c r="I1089" s="1"/>
      <c r="J1089" s="1"/>
      <c r="K1089" s="1"/>
      <c r="L1089" s="1"/>
    </row>
    <row r="1090" spans="1:12" ht="12.75">
      <c r="A1090" s="1"/>
      <c r="B1090" s="2"/>
      <c r="H1090" s="1"/>
      <c r="I1090" s="1"/>
      <c r="J1090" s="1"/>
      <c r="K1090" s="1"/>
      <c r="L1090" s="1"/>
    </row>
    <row r="1091" spans="1:12" ht="12.75">
      <c r="A1091" s="1"/>
      <c r="B1091" s="2"/>
      <c r="H1091" s="1"/>
      <c r="I1091" s="1"/>
      <c r="J1091" s="1"/>
      <c r="K1091" s="1"/>
      <c r="L1091" s="1"/>
    </row>
    <row r="1092" spans="1:12" ht="12.75">
      <c r="A1092" s="1"/>
      <c r="B1092" s="2"/>
      <c r="H1092" s="1"/>
      <c r="I1092" s="1"/>
      <c r="J1092" s="1"/>
      <c r="K1092" s="1"/>
      <c r="L1092" s="1"/>
    </row>
    <row r="1093" spans="1:12" ht="12.75">
      <c r="A1093" s="1"/>
      <c r="B1093" s="2"/>
      <c r="H1093" s="1"/>
      <c r="I1093" s="1"/>
      <c r="J1093" s="1"/>
      <c r="K1093" s="1"/>
      <c r="L1093" s="1"/>
    </row>
    <row r="1094" spans="1:12" ht="12.75">
      <c r="A1094" s="1"/>
      <c r="B1094" s="2"/>
      <c r="H1094" s="1"/>
      <c r="I1094" s="1"/>
      <c r="J1094" s="1"/>
      <c r="K1094" s="1"/>
      <c r="L1094" s="1"/>
    </row>
    <row r="1095" spans="1:12" ht="12.75">
      <c r="A1095" s="1"/>
      <c r="B1095" s="2"/>
      <c r="H1095" s="1"/>
      <c r="I1095" s="1"/>
      <c r="J1095" s="1"/>
      <c r="K1095" s="1"/>
      <c r="L1095" s="1"/>
    </row>
    <row r="1096" spans="1:12" ht="12.75">
      <c r="A1096" s="1"/>
      <c r="B1096" s="2"/>
      <c r="H1096" s="1"/>
      <c r="I1096" s="1"/>
      <c r="J1096" s="1"/>
      <c r="K1096" s="1"/>
      <c r="L1096" s="1"/>
    </row>
    <row r="1097" spans="1:12" ht="12.75">
      <c r="A1097" s="1"/>
      <c r="B1097" s="2"/>
      <c r="H1097" s="1"/>
      <c r="I1097" s="1"/>
      <c r="J1097" s="1"/>
      <c r="K1097" s="1"/>
      <c r="L1097" s="1"/>
    </row>
    <row r="1098" spans="1:12" ht="12.75">
      <c r="A1098" s="1"/>
      <c r="B1098" s="2"/>
      <c r="H1098" s="1"/>
      <c r="I1098" s="1"/>
      <c r="J1098" s="1"/>
      <c r="K1098" s="1"/>
      <c r="L1098" s="1"/>
    </row>
    <row r="1099" spans="1:12" ht="12.75">
      <c r="A1099" s="1"/>
      <c r="B1099" s="2"/>
      <c r="H1099" s="1"/>
      <c r="I1099" s="1"/>
      <c r="J1099" s="1"/>
      <c r="K1099" s="1"/>
      <c r="L1099" s="1"/>
    </row>
    <row r="1100" spans="1:12" ht="12.75">
      <c r="A1100" s="1"/>
      <c r="B1100" s="2"/>
      <c r="H1100" s="1"/>
      <c r="I1100" s="1"/>
      <c r="J1100" s="1"/>
      <c r="K1100" s="1"/>
      <c r="L1100" s="1"/>
    </row>
    <row r="1101" spans="1:12" ht="12.75">
      <c r="A1101" s="1"/>
      <c r="B1101" s="2"/>
      <c r="H1101" s="1"/>
      <c r="I1101" s="1"/>
      <c r="J1101" s="1"/>
      <c r="K1101" s="1"/>
      <c r="L1101" s="1"/>
    </row>
    <row r="1102" spans="1:12" ht="12.75">
      <c r="A1102" s="1"/>
      <c r="B1102" s="2"/>
      <c r="H1102" s="1"/>
      <c r="I1102" s="1"/>
      <c r="J1102" s="1"/>
      <c r="K1102" s="1"/>
      <c r="L1102" s="1"/>
    </row>
    <row r="1103" spans="1:12" ht="12.75">
      <c r="A1103" s="1"/>
      <c r="B1103" s="2"/>
      <c r="H1103" s="1"/>
      <c r="I1103" s="1"/>
      <c r="J1103" s="1"/>
      <c r="K1103" s="1"/>
      <c r="L1103" s="1"/>
    </row>
    <row r="1104" spans="1:12" ht="12.75">
      <c r="A1104" s="1"/>
      <c r="B1104" s="2"/>
      <c r="H1104" s="1"/>
      <c r="I1104" s="1"/>
      <c r="J1104" s="1"/>
      <c r="K1104" s="1"/>
      <c r="L1104" s="1"/>
    </row>
    <row r="1105" spans="1:12" ht="12.75">
      <c r="A1105" s="1"/>
      <c r="B1105" s="2"/>
      <c r="H1105" s="1"/>
      <c r="I1105" s="1"/>
      <c r="J1105" s="1"/>
      <c r="K1105" s="1"/>
      <c r="L1105" s="1"/>
    </row>
    <row r="1106" spans="1:12" ht="12.75">
      <c r="A1106" s="1"/>
      <c r="B1106" s="2"/>
      <c r="H1106" s="1"/>
      <c r="I1106" s="1"/>
      <c r="J1106" s="1"/>
      <c r="K1106" s="1"/>
      <c r="L1106" s="1"/>
    </row>
    <row r="1107" spans="1:12" ht="12.75">
      <c r="A1107" s="1"/>
      <c r="B1107" s="2"/>
      <c r="H1107" s="1"/>
      <c r="I1107" s="1"/>
      <c r="J1107" s="1"/>
      <c r="K1107" s="1"/>
      <c r="L1107" s="1"/>
    </row>
    <row r="1108" spans="1:12" ht="12.75">
      <c r="A1108" s="1"/>
      <c r="B1108" s="2"/>
      <c r="H1108" s="1"/>
      <c r="I1108" s="1"/>
      <c r="J1108" s="1"/>
      <c r="K1108" s="1"/>
      <c r="L1108" s="1"/>
    </row>
    <row r="1109" spans="1:12" ht="12.75">
      <c r="A1109" s="1"/>
      <c r="B1109" s="2"/>
      <c r="H1109" s="1"/>
      <c r="I1109" s="1"/>
      <c r="J1109" s="1"/>
      <c r="K1109" s="1"/>
      <c r="L1109" s="1"/>
    </row>
    <row r="1110" spans="1:12" ht="12.75">
      <c r="A1110" s="1"/>
      <c r="B1110" s="2"/>
      <c r="H1110" s="1"/>
      <c r="I1110" s="1"/>
      <c r="J1110" s="1"/>
      <c r="K1110" s="1"/>
      <c r="L1110" s="1"/>
    </row>
    <row r="1111" spans="1:12" ht="12.75">
      <c r="A1111" s="1"/>
      <c r="B1111" s="2"/>
      <c r="H1111" s="1"/>
      <c r="I1111" s="1"/>
      <c r="J1111" s="1"/>
      <c r="K1111" s="1"/>
      <c r="L1111" s="1"/>
    </row>
    <row r="1112" spans="1:12" ht="12.75">
      <c r="A1112" s="1"/>
      <c r="B1112" s="2"/>
      <c r="H1112" s="1"/>
      <c r="I1112" s="1"/>
      <c r="J1112" s="1"/>
      <c r="K1112" s="1"/>
      <c r="L1112" s="1"/>
    </row>
    <row r="1113" spans="1:12" ht="12.75">
      <c r="A1113" s="1"/>
      <c r="B1113" s="2"/>
      <c r="H1113" s="1"/>
      <c r="I1113" s="1"/>
      <c r="J1113" s="1"/>
      <c r="K1113" s="1"/>
      <c r="L1113" s="1"/>
    </row>
    <row r="1114" spans="1:12" ht="12.75">
      <c r="A1114" s="1"/>
      <c r="B1114" s="2"/>
      <c r="H1114" s="1"/>
      <c r="I1114" s="1"/>
      <c r="J1114" s="1"/>
      <c r="K1114" s="1"/>
      <c r="L1114" s="1"/>
    </row>
    <row r="1115" spans="1:12" ht="12.75">
      <c r="A1115" s="1"/>
      <c r="B1115" s="2"/>
      <c r="H1115" s="1"/>
      <c r="I1115" s="1"/>
      <c r="J1115" s="1"/>
      <c r="K1115" s="1"/>
      <c r="L1115" s="1"/>
    </row>
    <row r="1116" spans="1:12" ht="12.75">
      <c r="A1116" s="1"/>
      <c r="B1116" s="2"/>
      <c r="H1116" s="1"/>
      <c r="I1116" s="1"/>
      <c r="J1116" s="1"/>
      <c r="K1116" s="1"/>
      <c r="L1116" s="1"/>
    </row>
    <row r="1117" spans="1:12" ht="12.75">
      <c r="A1117" s="1"/>
      <c r="B1117" s="2"/>
      <c r="H1117" s="1"/>
      <c r="I1117" s="1"/>
      <c r="J1117" s="1"/>
      <c r="K1117" s="1"/>
      <c r="L1117" s="1"/>
    </row>
    <row r="1118" spans="1:12" ht="12.75">
      <c r="A1118" s="1"/>
      <c r="B1118" s="2"/>
      <c r="H1118" s="1"/>
      <c r="I1118" s="1"/>
      <c r="J1118" s="1"/>
      <c r="K1118" s="1"/>
      <c r="L1118" s="1"/>
    </row>
    <row r="1119" spans="1:12" ht="12.75">
      <c r="A1119" s="1"/>
      <c r="B1119" s="2"/>
      <c r="H1119" s="1"/>
      <c r="I1119" s="1"/>
      <c r="J1119" s="1"/>
      <c r="K1119" s="1"/>
      <c r="L1119" s="1"/>
    </row>
    <row r="1120" spans="1:12" ht="12.75">
      <c r="A1120" s="1"/>
      <c r="B1120" s="2"/>
      <c r="H1120" s="1"/>
      <c r="I1120" s="1"/>
      <c r="J1120" s="1"/>
      <c r="K1120" s="1"/>
      <c r="L1120" s="1"/>
    </row>
    <row r="1121" spans="1:12" ht="12.75">
      <c r="A1121" s="1"/>
      <c r="B1121" s="2"/>
      <c r="H1121" s="1"/>
      <c r="I1121" s="1"/>
      <c r="J1121" s="1"/>
      <c r="K1121" s="1"/>
      <c r="L1121" s="1"/>
    </row>
    <row r="1122" spans="1:12" ht="12.75">
      <c r="A1122" s="1"/>
      <c r="B1122" s="2"/>
      <c r="H1122" s="1"/>
      <c r="I1122" s="1"/>
      <c r="J1122" s="1"/>
      <c r="K1122" s="1"/>
      <c r="L1122" s="1"/>
    </row>
    <row r="1123" spans="1:12" ht="12.75">
      <c r="A1123" s="1"/>
      <c r="B1123" s="2"/>
      <c r="H1123" s="1"/>
      <c r="I1123" s="1"/>
      <c r="J1123" s="1"/>
      <c r="K1123" s="1"/>
      <c r="L1123" s="1"/>
    </row>
    <row r="1124" spans="1:12" ht="12.75">
      <c r="A1124" s="1"/>
      <c r="B1124" s="2"/>
      <c r="H1124" s="1"/>
      <c r="I1124" s="1"/>
      <c r="J1124" s="1"/>
      <c r="K1124" s="1"/>
      <c r="L1124" s="1"/>
    </row>
    <row r="1125" spans="1:12" ht="12.75">
      <c r="A1125" s="1"/>
      <c r="B1125" s="2"/>
      <c r="H1125" s="1"/>
      <c r="I1125" s="1"/>
      <c r="J1125" s="1"/>
      <c r="K1125" s="1"/>
      <c r="L1125" s="1"/>
    </row>
    <row r="1126" spans="1:12" ht="12.75">
      <c r="A1126" s="1"/>
      <c r="B1126" s="2"/>
      <c r="H1126" s="1"/>
      <c r="I1126" s="1"/>
      <c r="J1126" s="1"/>
      <c r="K1126" s="1"/>
      <c r="L1126" s="1"/>
    </row>
    <row r="1127" spans="1:12" ht="12.75">
      <c r="A1127" s="1"/>
      <c r="B1127" s="2"/>
      <c r="H1127" s="1"/>
      <c r="I1127" s="1"/>
      <c r="J1127" s="1"/>
      <c r="K1127" s="1"/>
      <c r="L1127" s="1"/>
    </row>
    <row r="1128" spans="1:12" ht="12.75">
      <c r="A1128" s="1"/>
      <c r="B1128" s="2"/>
      <c r="H1128" s="1"/>
      <c r="I1128" s="1"/>
      <c r="J1128" s="1"/>
      <c r="K1128" s="1"/>
      <c r="L1128" s="1"/>
    </row>
    <row r="1129" spans="1:12" ht="12.75">
      <c r="A1129" s="1"/>
      <c r="B1129" s="2"/>
      <c r="H1129" s="1"/>
      <c r="I1129" s="1"/>
      <c r="J1129" s="1"/>
      <c r="K1129" s="1"/>
      <c r="L1129" s="1"/>
    </row>
    <row r="1130" spans="1:12" ht="12.75">
      <c r="A1130" s="1"/>
      <c r="B1130" s="2"/>
      <c r="H1130" s="1"/>
      <c r="I1130" s="1"/>
      <c r="J1130" s="1"/>
      <c r="K1130" s="1"/>
      <c r="L1130" s="1"/>
    </row>
    <row r="1131" spans="1:12" ht="12.75">
      <c r="A1131" s="1"/>
      <c r="B1131" s="2"/>
      <c r="H1131" s="1"/>
      <c r="I1131" s="1"/>
      <c r="J1131" s="1"/>
      <c r="K1131" s="1"/>
      <c r="L1131" s="1"/>
    </row>
    <row r="1132" spans="1:12" ht="12.75">
      <c r="A1132" s="1"/>
      <c r="B1132" s="2"/>
      <c r="H1132" s="1"/>
      <c r="I1132" s="1"/>
      <c r="J1132" s="1"/>
      <c r="K1132" s="1"/>
      <c r="L1132" s="1"/>
    </row>
    <row r="1133" spans="1:12" ht="12.75">
      <c r="A1133" s="1"/>
      <c r="B1133" s="2"/>
      <c r="H1133" s="1"/>
      <c r="I1133" s="1"/>
      <c r="J1133" s="1"/>
      <c r="K1133" s="1"/>
      <c r="L1133" s="1"/>
    </row>
    <row r="1134" spans="1:12" ht="12.75">
      <c r="A1134" s="1"/>
      <c r="B1134" s="2"/>
      <c r="H1134" s="1"/>
      <c r="I1134" s="1"/>
      <c r="J1134" s="1"/>
      <c r="K1134" s="1"/>
      <c r="L1134" s="1"/>
    </row>
    <row r="1135" spans="1:12" ht="12.75">
      <c r="A1135" s="1"/>
      <c r="B1135" s="2"/>
      <c r="H1135" s="1"/>
      <c r="I1135" s="1"/>
      <c r="J1135" s="1"/>
      <c r="K1135" s="1"/>
      <c r="L1135" s="1"/>
    </row>
    <row r="1136" spans="1:12" ht="12.75">
      <c r="A1136" s="1"/>
      <c r="B1136" s="2"/>
      <c r="H1136" s="1"/>
      <c r="I1136" s="1"/>
      <c r="J1136" s="1"/>
      <c r="K1136" s="1"/>
      <c r="L1136" s="1"/>
    </row>
    <row r="1137" spans="1:12" ht="12.75">
      <c r="A1137" s="1"/>
      <c r="B1137" s="2"/>
      <c r="H1137" s="1"/>
      <c r="I1137" s="1"/>
      <c r="J1137" s="1"/>
      <c r="K1137" s="1"/>
      <c r="L1137" s="1"/>
    </row>
    <row r="1138" spans="1:12" ht="12.75">
      <c r="A1138" s="1"/>
      <c r="B1138" s="2"/>
      <c r="H1138" s="1"/>
      <c r="I1138" s="1"/>
      <c r="J1138" s="1"/>
      <c r="K1138" s="1"/>
      <c r="L1138" s="1"/>
    </row>
    <row r="1139" spans="1:12" ht="12.75">
      <c r="A1139" s="1"/>
      <c r="B1139" s="2"/>
      <c r="H1139" s="1"/>
      <c r="I1139" s="1"/>
      <c r="J1139" s="1"/>
      <c r="K1139" s="1"/>
      <c r="L1139" s="1"/>
    </row>
    <row r="1140" spans="1:12" ht="12.75">
      <c r="A1140" s="1"/>
      <c r="B1140" s="2"/>
      <c r="H1140" s="1"/>
      <c r="I1140" s="1"/>
      <c r="J1140" s="1"/>
      <c r="K1140" s="1"/>
      <c r="L1140" s="1"/>
    </row>
    <row r="1141" spans="1:12" ht="12.75">
      <c r="A1141" s="1"/>
      <c r="B1141" s="2"/>
      <c r="H1141" s="1"/>
      <c r="I1141" s="1"/>
      <c r="J1141" s="1"/>
      <c r="K1141" s="1"/>
      <c r="L1141" s="1"/>
    </row>
    <row r="1142" spans="1:12" ht="12.75">
      <c r="A1142" s="1"/>
      <c r="B1142" s="2"/>
      <c r="H1142" s="1"/>
      <c r="I1142" s="1"/>
      <c r="J1142" s="1"/>
      <c r="K1142" s="1"/>
      <c r="L1142" s="1"/>
    </row>
    <row r="1143" spans="1:12" ht="12.75">
      <c r="A1143" s="1"/>
      <c r="B1143" s="2"/>
      <c r="H1143" s="1"/>
      <c r="I1143" s="1"/>
      <c r="J1143" s="1"/>
      <c r="K1143" s="1"/>
      <c r="L1143" s="1"/>
    </row>
    <row r="1144" spans="1:12" ht="12.75">
      <c r="A1144" s="1"/>
      <c r="B1144" s="2"/>
      <c r="H1144" s="1"/>
      <c r="I1144" s="1"/>
      <c r="J1144" s="1"/>
      <c r="K1144" s="1"/>
      <c r="L1144" s="1"/>
    </row>
    <row r="1145" spans="1:12" ht="12.75">
      <c r="A1145" s="1"/>
      <c r="B1145" s="2"/>
      <c r="H1145" s="1"/>
      <c r="I1145" s="1"/>
      <c r="J1145" s="1"/>
      <c r="K1145" s="1"/>
      <c r="L1145" s="1"/>
    </row>
    <row r="1146" spans="1:12" ht="12.75">
      <c r="A1146" s="1"/>
      <c r="B1146" s="2"/>
      <c r="H1146" s="1"/>
      <c r="I1146" s="1"/>
      <c r="J1146" s="1"/>
      <c r="K1146" s="1"/>
      <c r="L1146" s="1"/>
    </row>
    <row r="1147" spans="1:12" ht="12.75">
      <c r="A1147" s="1"/>
      <c r="B1147" s="2"/>
      <c r="H1147" s="1"/>
      <c r="I1147" s="1"/>
      <c r="J1147" s="1"/>
      <c r="K1147" s="1"/>
      <c r="L1147" s="1"/>
    </row>
    <row r="1148" spans="1:12" ht="12.75">
      <c r="A1148" s="1"/>
      <c r="B1148" s="2"/>
      <c r="H1148" s="1"/>
      <c r="I1148" s="1"/>
      <c r="J1148" s="1"/>
      <c r="K1148" s="1"/>
      <c r="L1148" s="1"/>
    </row>
    <row r="1149" spans="1:12" ht="12.75">
      <c r="A1149" s="1"/>
      <c r="B1149" s="2"/>
      <c r="H1149" s="1"/>
      <c r="I1149" s="1"/>
      <c r="J1149" s="1"/>
      <c r="K1149" s="1"/>
      <c r="L1149" s="1"/>
    </row>
    <row r="1150" spans="1:12" ht="12.75">
      <c r="A1150" s="1"/>
      <c r="B1150" s="2"/>
      <c r="H1150" s="1"/>
      <c r="I1150" s="1"/>
      <c r="J1150" s="1"/>
      <c r="K1150" s="1"/>
      <c r="L1150" s="1"/>
    </row>
    <row r="1151" spans="1:12" ht="12.75">
      <c r="A1151" s="1"/>
      <c r="B1151" s="2"/>
      <c r="H1151" s="1"/>
      <c r="I1151" s="1"/>
      <c r="J1151" s="1"/>
      <c r="K1151" s="1"/>
      <c r="L1151" s="1"/>
    </row>
    <row r="1152" spans="1:12" ht="12.75">
      <c r="A1152" s="1"/>
      <c r="B1152" s="2"/>
      <c r="H1152" s="1"/>
      <c r="I1152" s="1"/>
      <c r="J1152" s="1"/>
      <c r="K1152" s="1"/>
      <c r="L1152" s="1"/>
    </row>
    <row r="1153" spans="1:12" ht="12.75">
      <c r="A1153" s="1"/>
      <c r="B1153" s="2"/>
      <c r="H1153" s="1"/>
      <c r="I1153" s="1"/>
      <c r="J1153" s="1"/>
      <c r="K1153" s="1"/>
      <c r="L1153" s="1"/>
    </row>
    <row r="1154" spans="1:12" ht="12.75">
      <c r="A1154" s="1"/>
      <c r="B1154" s="2"/>
      <c r="H1154" s="1"/>
      <c r="I1154" s="1"/>
      <c r="J1154" s="1"/>
      <c r="K1154" s="1"/>
      <c r="L1154" s="1"/>
    </row>
    <row r="1155" spans="1:12" ht="12.75">
      <c r="A1155" s="1"/>
      <c r="B1155" s="2"/>
      <c r="H1155" s="1"/>
      <c r="I1155" s="1"/>
      <c r="J1155" s="1"/>
      <c r="K1155" s="1"/>
      <c r="L1155" s="1"/>
    </row>
    <row r="1156" spans="1:12" ht="12.75">
      <c r="A1156" s="1"/>
      <c r="B1156" s="2"/>
      <c r="H1156" s="1"/>
      <c r="I1156" s="1"/>
      <c r="J1156" s="1"/>
      <c r="K1156" s="1"/>
      <c r="L1156" s="1"/>
    </row>
    <row r="1157" spans="1:12" ht="12.75">
      <c r="A1157" s="1"/>
      <c r="B1157" s="2"/>
      <c r="H1157" s="1"/>
      <c r="I1157" s="1"/>
      <c r="J1157" s="1"/>
      <c r="K1157" s="1"/>
      <c r="L1157" s="1"/>
    </row>
    <row r="1158" spans="1:12" ht="12.75">
      <c r="A1158" s="1"/>
      <c r="B1158" s="2"/>
      <c r="H1158" s="1"/>
      <c r="I1158" s="1"/>
      <c r="J1158" s="1"/>
      <c r="K1158" s="1"/>
      <c r="L1158" s="1"/>
    </row>
    <row r="1159" spans="1:12" ht="12.75">
      <c r="A1159" s="1"/>
      <c r="B1159" s="2"/>
      <c r="H1159" s="1"/>
      <c r="I1159" s="1"/>
      <c r="J1159" s="1"/>
      <c r="K1159" s="1"/>
      <c r="L1159" s="1"/>
    </row>
    <row r="1160" spans="1:12" ht="12.75">
      <c r="A1160" s="1"/>
      <c r="B1160" s="2"/>
      <c r="H1160" s="1"/>
      <c r="I1160" s="1"/>
      <c r="J1160" s="1"/>
      <c r="K1160" s="1"/>
      <c r="L1160" s="1"/>
    </row>
    <row r="1161" spans="1:12" ht="12.75">
      <c r="A1161" s="1"/>
      <c r="B1161" s="2"/>
      <c r="H1161" s="1"/>
      <c r="I1161" s="1"/>
      <c r="J1161" s="1"/>
      <c r="K1161" s="1"/>
      <c r="L1161" s="1"/>
    </row>
    <row r="1162" spans="1:12" ht="12.75">
      <c r="A1162" s="1"/>
      <c r="B1162" s="2"/>
      <c r="H1162" s="1"/>
      <c r="I1162" s="1"/>
      <c r="J1162" s="1"/>
      <c r="K1162" s="1"/>
      <c r="L1162" s="1"/>
    </row>
    <row r="1163" spans="1:12" ht="12.75">
      <c r="A1163" s="1"/>
      <c r="B1163" s="2"/>
      <c r="H1163" s="1"/>
      <c r="I1163" s="1"/>
      <c r="J1163" s="1"/>
      <c r="K1163" s="1"/>
      <c r="L1163" s="1"/>
    </row>
    <row r="1164" spans="1:12" ht="12.75">
      <c r="A1164" s="1"/>
      <c r="B1164" s="2"/>
      <c r="H1164" s="1"/>
      <c r="I1164" s="1"/>
      <c r="J1164" s="1"/>
      <c r="K1164" s="1"/>
      <c r="L1164" s="1"/>
    </row>
    <row r="1165" spans="1:12" ht="12.75">
      <c r="A1165" s="1"/>
      <c r="B1165" s="2"/>
      <c r="H1165" s="1"/>
      <c r="I1165" s="1"/>
      <c r="J1165" s="1"/>
      <c r="K1165" s="1"/>
      <c r="L1165" s="1"/>
    </row>
    <row r="1166" spans="1:12" ht="12.75">
      <c r="A1166" s="1"/>
      <c r="B1166" s="2"/>
      <c r="H1166" s="1"/>
      <c r="I1166" s="1"/>
      <c r="J1166" s="1"/>
      <c r="K1166" s="1"/>
      <c r="L1166" s="1"/>
    </row>
    <row r="1167" spans="1:12" ht="12.75">
      <c r="A1167" s="1"/>
      <c r="B1167" s="2"/>
      <c r="H1167" s="1"/>
      <c r="I1167" s="1"/>
      <c r="J1167" s="1"/>
      <c r="K1167" s="1"/>
      <c r="L1167" s="1"/>
    </row>
    <row r="1168" spans="1:12" ht="12.75">
      <c r="A1168" s="1"/>
      <c r="B1168" s="2"/>
      <c r="H1168" s="1"/>
      <c r="I1168" s="1"/>
      <c r="J1168" s="1"/>
      <c r="K1168" s="1"/>
      <c r="L1168" s="1"/>
    </row>
    <row r="1169" spans="1:12" ht="12.75">
      <c r="A1169" s="1"/>
      <c r="B1169" s="2"/>
      <c r="H1169" s="1"/>
      <c r="I1169" s="1"/>
      <c r="J1169" s="1"/>
      <c r="K1169" s="1"/>
      <c r="L1169" s="1"/>
    </row>
    <row r="1170" spans="1:12" ht="12.75">
      <c r="A1170" s="1"/>
      <c r="B1170" s="2"/>
      <c r="H1170" s="1"/>
      <c r="I1170" s="1"/>
      <c r="J1170" s="1"/>
      <c r="K1170" s="1"/>
      <c r="L1170" s="1"/>
    </row>
    <row r="1171" spans="1:12" ht="12.75">
      <c r="A1171" s="1"/>
      <c r="B1171" s="2"/>
      <c r="H1171" s="1"/>
      <c r="I1171" s="1"/>
      <c r="J1171" s="1"/>
      <c r="K1171" s="1"/>
      <c r="L1171" s="1"/>
    </row>
    <row r="1172" spans="1:12" ht="12.75">
      <c r="A1172" s="1"/>
      <c r="B1172" s="2"/>
      <c r="H1172" s="1"/>
      <c r="I1172" s="1"/>
      <c r="J1172" s="1"/>
      <c r="K1172" s="1"/>
      <c r="L1172" s="1"/>
    </row>
    <row r="1173" spans="1:12" ht="12.75">
      <c r="A1173" s="1"/>
      <c r="B1173" s="2"/>
      <c r="H1173" s="1"/>
      <c r="I1173" s="1"/>
      <c r="J1173" s="1"/>
      <c r="K1173" s="1"/>
      <c r="L1173" s="1"/>
    </row>
    <row r="1174" spans="1:12" ht="12.75">
      <c r="A1174" s="1"/>
      <c r="B1174" s="2"/>
      <c r="H1174" s="1"/>
      <c r="I1174" s="1"/>
      <c r="J1174" s="1"/>
      <c r="K1174" s="1"/>
      <c r="L1174" s="1"/>
    </row>
    <row r="1175" spans="1:12" ht="12.75">
      <c r="A1175" s="1"/>
      <c r="B1175" s="2"/>
      <c r="H1175" s="1"/>
      <c r="I1175" s="1"/>
      <c r="J1175" s="1"/>
      <c r="K1175" s="1"/>
      <c r="L1175" s="1"/>
    </row>
    <row r="1176" spans="1:12" ht="12.75">
      <c r="A1176" s="1"/>
      <c r="B1176" s="2"/>
      <c r="H1176" s="1"/>
      <c r="I1176" s="1"/>
      <c r="J1176" s="1"/>
      <c r="K1176" s="1"/>
      <c r="L1176" s="1"/>
    </row>
    <row r="1177" spans="1:12" ht="12.75">
      <c r="A1177" s="1"/>
      <c r="B1177" s="2"/>
      <c r="H1177" s="1"/>
      <c r="I1177" s="1"/>
      <c r="J1177" s="1"/>
      <c r="K1177" s="1"/>
      <c r="L1177" s="1"/>
    </row>
    <row r="1178" spans="1:12" ht="12.75">
      <c r="A1178" s="1"/>
      <c r="B1178" s="2"/>
      <c r="H1178" s="1"/>
      <c r="I1178" s="1"/>
      <c r="J1178" s="1"/>
      <c r="K1178" s="1"/>
      <c r="L1178" s="1"/>
    </row>
    <row r="1179" spans="1:12" ht="12.75">
      <c r="A1179" s="1"/>
      <c r="B1179" s="2"/>
      <c r="H1179" s="1"/>
      <c r="I1179" s="1"/>
      <c r="J1179" s="1"/>
      <c r="K1179" s="1"/>
      <c r="L1179" s="1"/>
    </row>
    <row r="1180" spans="1:12" ht="12.75">
      <c r="A1180" s="1"/>
      <c r="B1180" s="2"/>
      <c r="H1180" s="1"/>
      <c r="I1180" s="1"/>
      <c r="J1180" s="1"/>
      <c r="K1180" s="1"/>
      <c r="L1180" s="1"/>
    </row>
    <row r="1181" spans="1:12" ht="12.75">
      <c r="A1181" s="1"/>
      <c r="B1181" s="2"/>
      <c r="H1181" s="1"/>
      <c r="I1181" s="1"/>
      <c r="J1181" s="1"/>
      <c r="K1181" s="1"/>
      <c r="L1181" s="1"/>
    </row>
    <row r="1182" spans="1:12" ht="12.75">
      <c r="A1182" s="1"/>
      <c r="B1182" s="2"/>
      <c r="H1182" s="1"/>
      <c r="I1182" s="1"/>
      <c r="J1182" s="1"/>
      <c r="K1182" s="1"/>
      <c r="L1182" s="1"/>
    </row>
    <row r="1183" spans="1:12" ht="12.75">
      <c r="A1183" s="1"/>
      <c r="B1183" s="2"/>
      <c r="H1183" s="1"/>
      <c r="I1183" s="1"/>
      <c r="J1183" s="1"/>
      <c r="K1183" s="1"/>
      <c r="L1183" s="1"/>
    </row>
    <row r="1184" spans="1:12" ht="12.75">
      <c r="A1184" s="1"/>
      <c r="B1184" s="2"/>
      <c r="H1184" s="1"/>
      <c r="I1184" s="1"/>
      <c r="J1184" s="1"/>
      <c r="K1184" s="1"/>
      <c r="L1184" s="1"/>
    </row>
    <row r="1185" spans="1:12" ht="12.75">
      <c r="A1185" s="1"/>
      <c r="B1185" s="2"/>
      <c r="H1185" s="1"/>
      <c r="I1185" s="1"/>
      <c r="J1185" s="1"/>
      <c r="K1185" s="1"/>
      <c r="L1185" s="1"/>
    </row>
    <row r="1186" spans="1:12" ht="12.75">
      <c r="A1186" s="1"/>
      <c r="B1186" s="2"/>
      <c r="H1186" s="1"/>
      <c r="I1186" s="1"/>
      <c r="J1186" s="1"/>
      <c r="K1186" s="1"/>
      <c r="L1186" s="1"/>
    </row>
    <row r="1187" spans="1:12" ht="12.75">
      <c r="A1187" s="1"/>
      <c r="B1187" s="2"/>
      <c r="H1187" s="1"/>
      <c r="I1187" s="1"/>
      <c r="J1187" s="1"/>
      <c r="K1187" s="1"/>
      <c r="L1187" s="1"/>
    </row>
    <row r="1188" spans="1:12" ht="12.75">
      <c r="A1188" s="1"/>
      <c r="B1188" s="2"/>
      <c r="H1188" s="1"/>
      <c r="I1188" s="1"/>
      <c r="J1188" s="1"/>
      <c r="K1188" s="1"/>
      <c r="L1188" s="1"/>
    </row>
    <row r="1189" spans="1:12" ht="12.75">
      <c r="A1189" s="1"/>
      <c r="B1189" s="2"/>
      <c r="H1189" s="1"/>
      <c r="I1189" s="1"/>
      <c r="J1189" s="1"/>
      <c r="K1189" s="1"/>
      <c r="L1189" s="1"/>
    </row>
    <row r="1190" spans="1:12" ht="12.75">
      <c r="A1190" s="1"/>
      <c r="B1190" s="2"/>
      <c r="H1190" s="1"/>
      <c r="I1190" s="1"/>
      <c r="J1190" s="1"/>
      <c r="K1190" s="1"/>
      <c r="L1190" s="1"/>
    </row>
    <row r="1191" spans="1:12" ht="12.75">
      <c r="A1191" s="1"/>
      <c r="B1191" s="2"/>
      <c r="H1191" s="1"/>
      <c r="I1191" s="1"/>
      <c r="J1191" s="1"/>
      <c r="K1191" s="1"/>
      <c r="L1191" s="1"/>
    </row>
    <row r="1192" spans="1:12" ht="12.75">
      <c r="A1192" s="1"/>
      <c r="B1192" s="2"/>
      <c r="H1192" s="1"/>
      <c r="I1192" s="1"/>
      <c r="J1192" s="1"/>
      <c r="K1192" s="1"/>
      <c r="L1192" s="1"/>
    </row>
    <row r="1193" spans="1:12" ht="12.75">
      <c r="A1193" s="1"/>
      <c r="B1193" s="2"/>
      <c r="H1193" s="1"/>
      <c r="I1193" s="1"/>
      <c r="J1193" s="1"/>
      <c r="K1193" s="1"/>
      <c r="L1193" s="1"/>
    </row>
    <row r="1194" spans="1:12" ht="12.75">
      <c r="A1194" s="1"/>
      <c r="B1194" s="2"/>
      <c r="H1194" s="1"/>
      <c r="I1194" s="1"/>
      <c r="J1194" s="1"/>
      <c r="K1194" s="1"/>
      <c r="L1194" s="1"/>
    </row>
    <row r="1195" spans="1:12" ht="12.75">
      <c r="A1195" s="1"/>
      <c r="B1195" s="2"/>
      <c r="H1195" s="1"/>
      <c r="I1195" s="1"/>
      <c r="J1195" s="1"/>
      <c r="K1195" s="1"/>
      <c r="L1195" s="1"/>
    </row>
    <row r="1196" spans="1:12" ht="12.75">
      <c r="A1196" s="1"/>
      <c r="B1196" s="2"/>
      <c r="H1196" s="1"/>
      <c r="I1196" s="1"/>
      <c r="J1196" s="1"/>
      <c r="K1196" s="1"/>
      <c r="L1196" s="1"/>
    </row>
    <row r="1197" spans="1:12" ht="12.75">
      <c r="A1197" s="1"/>
      <c r="B1197" s="2"/>
      <c r="H1197" s="1"/>
      <c r="I1197" s="1"/>
      <c r="J1197" s="1"/>
      <c r="K1197" s="1"/>
      <c r="L1197" s="1"/>
    </row>
    <row r="1198" spans="1:12" ht="12.75">
      <c r="A1198" s="1"/>
      <c r="B1198" s="2"/>
      <c r="H1198" s="1"/>
      <c r="I1198" s="1"/>
      <c r="J1198" s="1"/>
      <c r="K1198" s="1"/>
      <c r="L1198" s="1"/>
    </row>
    <row r="1199" spans="1:12" ht="12.75">
      <c r="A1199" s="1"/>
      <c r="B1199" s="2"/>
      <c r="H1199" s="1"/>
      <c r="I1199" s="1"/>
      <c r="J1199" s="1"/>
      <c r="K1199" s="1"/>
      <c r="L1199" s="1"/>
    </row>
    <row r="1200" spans="1:12" ht="12.75">
      <c r="A1200" s="1"/>
      <c r="B1200" s="2"/>
      <c r="H1200" s="1"/>
      <c r="I1200" s="1"/>
      <c r="J1200" s="1"/>
      <c r="K1200" s="1"/>
      <c r="L1200" s="1"/>
    </row>
    <row r="1201" spans="1:12" ht="12.75">
      <c r="A1201" s="1"/>
      <c r="B1201" s="2"/>
      <c r="H1201" s="1"/>
      <c r="I1201" s="1"/>
      <c r="J1201" s="1"/>
      <c r="K1201" s="1"/>
      <c r="L1201" s="1"/>
    </row>
    <row r="1202" spans="1:12" ht="12.75">
      <c r="A1202" s="1"/>
      <c r="B1202" s="2"/>
      <c r="H1202" s="1"/>
      <c r="I1202" s="1"/>
      <c r="J1202" s="1"/>
      <c r="K1202" s="1"/>
      <c r="L1202" s="1"/>
    </row>
    <row r="1203" spans="1:12" ht="12.75">
      <c r="A1203" s="1"/>
      <c r="B1203" s="2"/>
      <c r="H1203" s="1"/>
      <c r="I1203" s="1"/>
      <c r="J1203" s="1"/>
      <c r="K1203" s="1"/>
      <c r="L1203" s="1"/>
    </row>
    <row r="1204" spans="1:12" ht="12.75">
      <c r="A1204" s="1"/>
      <c r="B1204" s="2"/>
      <c r="H1204" s="1"/>
      <c r="I1204" s="1"/>
      <c r="J1204" s="1"/>
      <c r="K1204" s="1"/>
      <c r="L1204" s="1"/>
    </row>
    <row r="1205" spans="1:12" ht="12.75">
      <c r="A1205" s="1"/>
      <c r="B1205" s="2"/>
      <c r="H1205" s="1"/>
      <c r="I1205" s="1"/>
      <c r="J1205" s="1"/>
      <c r="K1205" s="1"/>
      <c r="L1205" s="1"/>
    </row>
    <row r="1206" spans="1:12" ht="12.75">
      <c r="A1206" s="1"/>
      <c r="B1206" s="2"/>
      <c r="H1206" s="1"/>
      <c r="I1206" s="1"/>
      <c r="J1206" s="1"/>
      <c r="K1206" s="1"/>
      <c r="L1206" s="1"/>
    </row>
    <row r="1207" spans="1:12" ht="12.75">
      <c r="A1207" s="1"/>
      <c r="B1207" s="2"/>
      <c r="H1207" s="1"/>
      <c r="I1207" s="1"/>
      <c r="J1207" s="1"/>
      <c r="K1207" s="1"/>
      <c r="L1207" s="1"/>
    </row>
    <row r="1208" spans="1:12" ht="12.75">
      <c r="A1208" s="1"/>
      <c r="B1208" s="2"/>
      <c r="H1208" s="1"/>
      <c r="I1208" s="1"/>
      <c r="J1208" s="1"/>
      <c r="K1208" s="1"/>
      <c r="L1208" s="1"/>
    </row>
    <row r="1209" spans="1:12" ht="12.75">
      <c r="A1209" s="1"/>
      <c r="B1209" s="2"/>
      <c r="H1209" s="1"/>
      <c r="I1209" s="1"/>
      <c r="J1209" s="1"/>
      <c r="K1209" s="1"/>
      <c r="L1209" s="1"/>
    </row>
    <row r="1210" spans="1:12" ht="12.75">
      <c r="A1210" s="1"/>
      <c r="B1210" s="2"/>
      <c r="H1210" s="1"/>
      <c r="I1210" s="1"/>
      <c r="J1210" s="1"/>
      <c r="K1210" s="1"/>
      <c r="L1210" s="1"/>
    </row>
    <row r="1211" spans="1:12" ht="12.75">
      <c r="A1211" s="1"/>
      <c r="B1211" s="2"/>
      <c r="H1211" s="1"/>
      <c r="I1211" s="1"/>
      <c r="J1211" s="1"/>
      <c r="K1211" s="1"/>
      <c r="L1211" s="1"/>
    </row>
    <row r="1212" spans="1:12" ht="12.75">
      <c r="A1212" s="1"/>
      <c r="B1212" s="2"/>
      <c r="H1212" s="1"/>
      <c r="I1212" s="1"/>
      <c r="J1212" s="1"/>
      <c r="K1212" s="1"/>
      <c r="L1212" s="1"/>
    </row>
    <row r="1213" spans="1:12" ht="12.75">
      <c r="A1213" s="1"/>
      <c r="B1213" s="2"/>
      <c r="H1213" s="1"/>
      <c r="I1213" s="1"/>
      <c r="J1213" s="1"/>
      <c r="K1213" s="1"/>
      <c r="L1213" s="1"/>
    </row>
    <row r="1214" spans="1:12" ht="12.75">
      <c r="A1214" s="1"/>
      <c r="B1214" s="2"/>
      <c r="H1214" s="1"/>
      <c r="I1214" s="1"/>
      <c r="J1214" s="1"/>
      <c r="K1214" s="1"/>
      <c r="L1214" s="1"/>
    </row>
    <row r="1215" spans="1:12" ht="12.75">
      <c r="A1215" s="1"/>
      <c r="B1215" s="2"/>
      <c r="H1215" s="1"/>
      <c r="I1215" s="1"/>
      <c r="J1215" s="1"/>
      <c r="K1215" s="1"/>
      <c r="L1215" s="1"/>
    </row>
    <row r="1216" spans="1:12" ht="12.75">
      <c r="A1216" s="1"/>
      <c r="B1216" s="2"/>
      <c r="H1216" s="1"/>
      <c r="I1216" s="1"/>
      <c r="J1216" s="1"/>
      <c r="K1216" s="1"/>
      <c r="L1216" s="1"/>
    </row>
    <row r="1217" spans="1:12" ht="12.75">
      <c r="A1217" s="1"/>
      <c r="B1217" s="2"/>
      <c r="H1217" s="1"/>
      <c r="I1217" s="1"/>
      <c r="J1217" s="1"/>
      <c r="K1217" s="1"/>
      <c r="L1217" s="1"/>
    </row>
    <row r="1218" spans="1:12" ht="12.75">
      <c r="A1218" s="1"/>
      <c r="B1218" s="2"/>
      <c r="H1218" s="1"/>
      <c r="I1218" s="1"/>
      <c r="J1218" s="1"/>
      <c r="K1218" s="1"/>
      <c r="L1218" s="1"/>
    </row>
    <row r="1219" spans="1:12" ht="12.75">
      <c r="A1219" s="1"/>
      <c r="B1219" s="2"/>
      <c r="H1219" s="1"/>
      <c r="I1219" s="1"/>
      <c r="J1219" s="1"/>
      <c r="K1219" s="1"/>
      <c r="L1219" s="1"/>
    </row>
    <row r="1220" spans="1:12" ht="12.75">
      <c r="A1220" s="1"/>
      <c r="B1220" s="2"/>
      <c r="H1220" s="1"/>
      <c r="I1220" s="1"/>
      <c r="J1220" s="1"/>
      <c r="K1220" s="1"/>
      <c r="L1220" s="1"/>
    </row>
    <row r="1221" spans="1:12" ht="12.75">
      <c r="A1221" s="1"/>
      <c r="B1221" s="2"/>
      <c r="H1221" s="1"/>
      <c r="I1221" s="1"/>
      <c r="J1221" s="1"/>
      <c r="K1221" s="1"/>
      <c r="L1221" s="1"/>
    </row>
    <row r="1222" spans="1:12" ht="12.75">
      <c r="A1222" s="1"/>
      <c r="B1222" s="2"/>
      <c r="H1222" s="1"/>
      <c r="I1222" s="1"/>
      <c r="J1222" s="1"/>
      <c r="K1222" s="1"/>
      <c r="L1222" s="1"/>
    </row>
    <row r="1223" spans="1:12" ht="12.75">
      <c r="A1223" s="1"/>
      <c r="B1223" s="2"/>
      <c r="H1223" s="1"/>
      <c r="I1223" s="1"/>
      <c r="J1223" s="1"/>
      <c r="K1223" s="1"/>
      <c r="L1223" s="1"/>
    </row>
    <row r="1224" spans="1:12" ht="12.75">
      <c r="A1224" s="1"/>
      <c r="B1224" s="2"/>
      <c r="H1224" s="1"/>
      <c r="I1224" s="1"/>
      <c r="J1224" s="1"/>
      <c r="K1224" s="1"/>
      <c r="L1224" s="1"/>
    </row>
    <row r="1225" spans="1:12" ht="12.75">
      <c r="A1225" s="1"/>
      <c r="B1225" s="2"/>
      <c r="H1225" s="1"/>
      <c r="I1225" s="1"/>
      <c r="J1225" s="1"/>
      <c r="K1225" s="1"/>
      <c r="L1225" s="1"/>
    </row>
    <row r="1226" spans="1:12" ht="12.75">
      <c r="A1226" s="1"/>
      <c r="B1226" s="2"/>
      <c r="H1226" s="1"/>
      <c r="I1226" s="1"/>
      <c r="J1226" s="1"/>
      <c r="K1226" s="1"/>
      <c r="L1226" s="1"/>
    </row>
    <row r="1227" spans="1:12" ht="12.75">
      <c r="A1227" s="1"/>
      <c r="B1227" s="2"/>
      <c r="H1227" s="1"/>
      <c r="I1227" s="1"/>
      <c r="J1227" s="1"/>
      <c r="K1227" s="1"/>
      <c r="L1227" s="1"/>
    </row>
    <row r="1228" spans="1:12" ht="12.75">
      <c r="A1228" s="1"/>
      <c r="B1228" s="2"/>
      <c r="H1228" s="1"/>
      <c r="I1228" s="1"/>
      <c r="J1228" s="1"/>
      <c r="K1228" s="1"/>
      <c r="L1228" s="1"/>
    </row>
    <row r="1229" spans="1:12" ht="12.75">
      <c r="A1229" s="1"/>
      <c r="B1229" s="2"/>
      <c r="H1229" s="1"/>
      <c r="I1229" s="1"/>
      <c r="J1229" s="1"/>
      <c r="K1229" s="1"/>
      <c r="L1229" s="1"/>
    </row>
    <row r="1230" spans="1:12" ht="12.75">
      <c r="A1230" s="1"/>
      <c r="B1230" s="2"/>
      <c r="H1230" s="1"/>
      <c r="I1230" s="1"/>
      <c r="J1230" s="1"/>
      <c r="K1230" s="1"/>
      <c r="L1230" s="1"/>
    </row>
    <row r="1231" spans="1:12" ht="12.75">
      <c r="A1231" s="1"/>
      <c r="B1231" s="2"/>
      <c r="H1231" s="1"/>
      <c r="I1231" s="1"/>
      <c r="J1231" s="1"/>
      <c r="K1231" s="1"/>
      <c r="L1231" s="1"/>
    </row>
    <row r="1232" spans="1:12" ht="12.75">
      <c r="A1232" s="1"/>
      <c r="B1232" s="2"/>
      <c r="H1232" s="1"/>
      <c r="I1232" s="1"/>
      <c r="J1232" s="1"/>
      <c r="K1232" s="1"/>
      <c r="L1232" s="1"/>
    </row>
    <row r="1233" spans="1:12" ht="12.75">
      <c r="A1233" s="1"/>
      <c r="B1233" s="2"/>
      <c r="H1233" s="1"/>
      <c r="I1233" s="1"/>
      <c r="J1233" s="1"/>
      <c r="K1233" s="1"/>
      <c r="L1233" s="1"/>
    </row>
    <row r="1234" spans="1:12" ht="12.75">
      <c r="A1234" s="1"/>
      <c r="B1234" s="2"/>
      <c r="H1234" s="1"/>
      <c r="I1234" s="1"/>
      <c r="J1234" s="1"/>
      <c r="K1234" s="1"/>
      <c r="L1234" s="1"/>
    </row>
    <row r="1235" spans="1:12" ht="12.75">
      <c r="A1235" s="1"/>
      <c r="B1235" s="2"/>
      <c r="H1235" s="1"/>
      <c r="I1235" s="1"/>
      <c r="J1235" s="1"/>
      <c r="K1235" s="1"/>
      <c r="L1235" s="1"/>
    </row>
    <row r="1236" spans="1:12" ht="12.75">
      <c r="A1236" s="1"/>
      <c r="B1236" s="2"/>
      <c r="H1236" s="1"/>
      <c r="I1236" s="1"/>
      <c r="J1236" s="1"/>
      <c r="K1236" s="1"/>
      <c r="L1236" s="1"/>
    </row>
    <row r="1237" spans="1:12" ht="12.75">
      <c r="A1237" s="1"/>
      <c r="B1237" s="2"/>
      <c r="H1237" s="1"/>
      <c r="I1237" s="1"/>
      <c r="J1237" s="1"/>
      <c r="K1237" s="1"/>
      <c r="L1237" s="1"/>
    </row>
    <row r="1238" spans="1:12" ht="12.75">
      <c r="A1238" s="1"/>
      <c r="B1238" s="2"/>
      <c r="H1238" s="1"/>
      <c r="I1238" s="1"/>
      <c r="J1238" s="1"/>
      <c r="K1238" s="1"/>
      <c r="L1238" s="1"/>
    </row>
    <row r="1239" spans="1:12" ht="12.75">
      <c r="A1239" s="1"/>
      <c r="B1239" s="2"/>
      <c r="H1239" s="1"/>
      <c r="I1239" s="1"/>
      <c r="J1239" s="1"/>
      <c r="K1239" s="1"/>
      <c r="L1239" s="1"/>
    </row>
    <row r="1240" spans="1:12" ht="12.75">
      <c r="A1240" s="1"/>
      <c r="B1240" s="2"/>
      <c r="H1240" s="1"/>
      <c r="I1240" s="1"/>
      <c r="J1240" s="1"/>
      <c r="K1240" s="1"/>
      <c r="L1240" s="1"/>
    </row>
    <row r="1241" spans="1:12" ht="12.75">
      <c r="A1241" s="1"/>
      <c r="B1241" s="2"/>
      <c r="H1241" s="1"/>
      <c r="I1241" s="1"/>
      <c r="J1241" s="1"/>
      <c r="K1241" s="1"/>
      <c r="L1241" s="1"/>
    </row>
    <row r="1242" spans="1:12" ht="12.75">
      <c r="A1242" s="1"/>
      <c r="B1242" s="2"/>
      <c r="H1242" s="1"/>
      <c r="I1242" s="1"/>
      <c r="J1242" s="1"/>
      <c r="K1242" s="1"/>
      <c r="L1242" s="1"/>
    </row>
    <row r="1243" spans="1:12" ht="12.75">
      <c r="A1243" s="1"/>
      <c r="B1243" s="2"/>
      <c r="H1243" s="1"/>
      <c r="I1243" s="1"/>
      <c r="J1243" s="1"/>
      <c r="K1243" s="1"/>
      <c r="L1243" s="1"/>
    </row>
    <row r="1244" spans="1:12" ht="12.75">
      <c r="A1244" s="1"/>
      <c r="B1244" s="2"/>
      <c r="H1244" s="1"/>
      <c r="I1244" s="1"/>
      <c r="J1244" s="1"/>
      <c r="K1244" s="1"/>
      <c r="L1244" s="1"/>
    </row>
    <row r="1245" spans="1:12" ht="12.75">
      <c r="A1245" s="1"/>
      <c r="B1245" s="2"/>
      <c r="H1245" s="1"/>
      <c r="I1245" s="1"/>
      <c r="J1245" s="1"/>
      <c r="K1245" s="1"/>
      <c r="L1245" s="1"/>
    </row>
    <row r="1246" spans="1:12" ht="12.75">
      <c r="A1246" s="1"/>
      <c r="B1246" s="2"/>
      <c r="H1246" s="1"/>
      <c r="I1246" s="1"/>
      <c r="J1246" s="1"/>
      <c r="K1246" s="1"/>
      <c r="L1246" s="1"/>
    </row>
    <row r="1247" spans="1:12" ht="12.75">
      <c r="A1247" s="1"/>
      <c r="B1247" s="2"/>
      <c r="H1247" s="1"/>
      <c r="I1247" s="1"/>
      <c r="J1247" s="1"/>
      <c r="K1247" s="1"/>
      <c r="L1247" s="1"/>
    </row>
    <row r="1248" spans="1:12" ht="12.75">
      <c r="A1248" s="1"/>
      <c r="B1248" s="2"/>
      <c r="H1248" s="1"/>
      <c r="I1248" s="1"/>
      <c r="J1248" s="1"/>
      <c r="K1248" s="1"/>
      <c r="L1248" s="1"/>
    </row>
    <row r="1249" spans="1:12" ht="12.75">
      <c r="A1249" s="1"/>
      <c r="B1249" s="2"/>
      <c r="H1249" s="1"/>
      <c r="I1249" s="1"/>
      <c r="J1249" s="1"/>
      <c r="K1249" s="1"/>
      <c r="L1249" s="1"/>
    </row>
    <row r="1250" spans="1:12" ht="12.75">
      <c r="A1250" s="1"/>
      <c r="B1250" s="2"/>
      <c r="H1250" s="1"/>
      <c r="I1250" s="1"/>
      <c r="J1250" s="1"/>
      <c r="K1250" s="1"/>
      <c r="L1250" s="1"/>
    </row>
    <row r="1251" spans="1:12" ht="12.75">
      <c r="A1251" s="1"/>
      <c r="B1251" s="2"/>
      <c r="H1251" s="1"/>
      <c r="I1251" s="1"/>
      <c r="J1251" s="1"/>
      <c r="K1251" s="1"/>
      <c r="L1251" s="1"/>
    </row>
    <row r="1252" spans="1:12" ht="12.75">
      <c r="A1252" s="1"/>
      <c r="B1252" s="2"/>
      <c r="H1252" s="1"/>
      <c r="I1252" s="1"/>
      <c r="J1252" s="1"/>
      <c r="K1252" s="1"/>
      <c r="L1252" s="1"/>
    </row>
    <row r="1253" spans="1:12" ht="12.75">
      <c r="A1253" s="1"/>
      <c r="B1253" s="2"/>
      <c r="H1253" s="1"/>
      <c r="I1253" s="1"/>
      <c r="J1253" s="1"/>
      <c r="K1253" s="1"/>
      <c r="L1253" s="1"/>
    </row>
    <row r="1254" spans="1:12" ht="12.75">
      <c r="A1254" s="1"/>
      <c r="B1254" s="2"/>
      <c r="H1254" s="1"/>
      <c r="I1254" s="1"/>
      <c r="J1254" s="1"/>
      <c r="K1254" s="1"/>
      <c r="L1254" s="1"/>
    </row>
    <row r="1255" spans="1:12" ht="12.75">
      <c r="A1255" s="1"/>
      <c r="B1255" s="2"/>
      <c r="H1255" s="1"/>
      <c r="I1255" s="1"/>
      <c r="J1255" s="1"/>
      <c r="K1255" s="1"/>
      <c r="L1255" s="1"/>
    </row>
    <row r="1256" spans="1:12" ht="12.75">
      <c r="A1256" s="1"/>
      <c r="B1256" s="2"/>
      <c r="H1256" s="1"/>
      <c r="I1256" s="1"/>
      <c r="J1256" s="1"/>
      <c r="K1256" s="1"/>
      <c r="L1256" s="1"/>
    </row>
    <row r="1257" spans="1:12" ht="12.75">
      <c r="A1257" s="1"/>
      <c r="B1257" s="2"/>
      <c r="H1257" s="1"/>
      <c r="I1257" s="1"/>
      <c r="J1257" s="1"/>
      <c r="K1257" s="1"/>
      <c r="L1257" s="1"/>
    </row>
    <row r="1258" spans="1:12" ht="12.75">
      <c r="A1258" s="1"/>
      <c r="B1258" s="2"/>
      <c r="H1258" s="1"/>
      <c r="I1258" s="1"/>
      <c r="J1258" s="1"/>
      <c r="K1258" s="1"/>
      <c r="L1258" s="1"/>
    </row>
    <row r="1259" spans="1:12" ht="12.75">
      <c r="A1259" s="1"/>
      <c r="B1259" s="2"/>
      <c r="H1259" s="1"/>
      <c r="I1259" s="1"/>
      <c r="J1259" s="1"/>
      <c r="K1259" s="1"/>
      <c r="L1259" s="1"/>
    </row>
    <row r="1260" spans="1:12" ht="12.75">
      <c r="A1260" s="1"/>
      <c r="B1260" s="2"/>
      <c r="H1260" s="1"/>
      <c r="I1260" s="1"/>
      <c r="J1260" s="1"/>
      <c r="K1260" s="1"/>
      <c r="L1260" s="1"/>
    </row>
    <row r="1261" spans="1:12" ht="12.75">
      <c r="A1261" s="1"/>
      <c r="B1261" s="2"/>
      <c r="H1261" s="1"/>
      <c r="I1261" s="1"/>
      <c r="J1261" s="1"/>
      <c r="K1261" s="1"/>
      <c r="L1261" s="1"/>
    </row>
    <row r="1262" spans="1:12" ht="12.75">
      <c r="A1262" s="1"/>
      <c r="B1262" s="2"/>
      <c r="H1262" s="1"/>
      <c r="I1262" s="1"/>
      <c r="J1262" s="1"/>
      <c r="K1262" s="1"/>
      <c r="L1262" s="1"/>
    </row>
    <row r="1263" spans="1:12" ht="12.75">
      <c r="A1263" s="1"/>
      <c r="B1263" s="2"/>
      <c r="H1263" s="1"/>
      <c r="I1263" s="1"/>
      <c r="J1263" s="1"/>
      <c r="K1263" s="1"/>
      <c r="L1263" s="1"/>
    </row>
    <row r="1264" spans="1:12" ht="12.75">
      <c r="A1264" s="1"/>
      <c r="B1264" s="2"/>
      <c r="H1264" s="1"/>
      <c r="I1264" s="1"/>
      <c r="J1264" s="1"/>
      <c r="K1264" s="1"/>
      <c r="L1264" s="1"/>
    </row>
    <row r="1265" spans="1:12" ht="12.75">
      <c r="A1265" s="1"/>
      <c r="B1265" s="2"/>
      <c r="H1265" s="1"/>
      <c r="I1265" s="1"/>
      <c r="J1265" s="1"/>
      <c r="K1265" s="1"/>
      <c r="L1265" s="1"/>
    </row>
    <row r="1266" spans="1:12" ht="12.75">
      <c r="A1266" s="1"/>
      <c r="B1266" s="2"/>
      <c r="H1266" s="1"/>
      <c r="I1266" s="1"/>
      <c r="J1266" s="1"/>
      <c r="K1266" s="1"/>
      <c r="L1266" s="1"/>
    </row>
    <row r="1267" spans="1:12" ht="12.75">
      <c r="A1267" s="1"/>
      <c r="B1267" s="2"/>
      <c r="H1267" s="1"/>
      <c r="I1267" s="1"/>
      <c r="J1267" s="1"/>
      <c r="K1267" s="1"/>
      <c r="L1267" s="1"/>
    </row>
    <row r="1268" spans="1:12" ht="12.75">
      <c r="A1268" s="1"/>
      <c r="B1268" s="2"/>
      <c r="H1268" s="1"/>
      <c r="I1268" s="1"/>
      <c r="J1268" s="1"/>
      <c r="K1268" s="1"/>
      <c r="L1268" s="1"/>
    </row>
    <row r="1269" spans="1:12" ht="12.75">
      <c r="A1269" s="1"/>
      <c r="B1269" s="2"/>
      <c r="H1269" s="1"/>
      <c r="I1269" s="1"/>
      <c r="J1269" s="1"/>
      <c r="K1269" s="1"/>
      <c r="L1269" s="1"/>
    </row>
    <row r="1270" spans="1:12" ht="12.75">
      <c r="A1270" s="1"/>
      <c r="B1270" s="2"/>
      <c r="H1270" s="1"/>
      <c r="I1270" s="1"/>
      <c r="J1270" s="1"/>
      <c r="K1270" s="1"/>
      <c r="L1270" s="1"/>
    </row>
    <row r="1271" spans="1:12" ht="12.75">
      <c r="A1271" s="1"/>
      <c r="B1271" s="2"/>
      <c r="H1271" s="1"/>
      <c r="I1271" s="1"/>
      <c r="J1271" s="1"/>
      <c r="K1271" s="1"/>
      <c r="L1271" s="1"/>
    </row>
    <row r="1272" spans="1:12" ht="12.75">
      <c r="A1272" s="1"/>
      <c r="B1272" s="2"/>
      <c r="H1272" s="1"/>
      <c r="I1272" s="1"/>
      <c r="J1272" s="1"/>
      <c r="K1272" s="1"/>
      <c r="L1272" s="1"/>
    </row>
    <row r="1273" spans="1:12" ht="12.75">
      <c r="A1273" s="1"/>
      <c r="B1273" s="2"/>
      <c r="H1273" s="1"/>
      <c r="I1273" s="1"/>
      <c r="J1273" s="1"/>
      <c r="K1273" s="1"/>
      <c r="L1273" s="1"/>
    </row>
    <row r="1274" spans="1:12" ht="12.75">
      <c r="A1274" s="1"/>
      <c r="B1274" s="2"/>
      <c r="H1274" s="1"/>
      <c r="I1274" s="1"/>
      <c r="J1274" s="1"/>
      <c r="K1274" s="1"/>
      <c r="L1274" s="1"/>
    </row>
    <row r="1275" spans="1:12" ht="12.75">
      <c r="A1275" s="1"/>
      <c r="B1275" s="2"/>
      <c r="H1275" s="1"/>
      <c r="I1275" s="1"/>
      <c r="J1275" s="1"/>
      <c r="K1275" s="1"/>
      <c r="L1275" s="1"/>
    </row>
    <row r="1276" spans="1:12" ht="12.75">
      <c r="A1276" s="1"/>
      <c r="B1276" s="2"/>
      <c r="H1276" s="1"/>
      <c r="I1276" s="1"/>
      <c r="J1276" s="1"/>
      <c r="K1276" s="1"/>
      <c r="L1276" s="1"/>
    </row>
    <row r="1277" spans="1:12" ht="12.75">
      <c r="A1277" s="1"/>
      <c r="B1277" s="2"/>
      <c r="H1277" s="1"/>
      <c r="I1277" s="1"/>
      <c r="J1277" s="1"/>
      <c r="K1277" s="1"/>
      <c r="L1277" s="1"/>
    </row>
    <row r="1278" spans="1:12" ht="12.75">
      <c r="A1278" s="1"/>
      <c r="B1278" s="2"/>
      <c r="H1278" s="1"/>
      <c r="I1278" s="1"/>
      <c r="J1278" s="1"/>
      <c r="K1278" s="1"/>
      <c r="L1278" s="1"/>
    </row>
    <row r="1279" spans="1:12" ht="12.75">
      <c r="A1279" s="1"/>
      <c r="B1279" s="2"/>
      <c r="H1279" s="1"/>
      <c r="I1279" s="1"/>
      <c r="J1279" s="1"/>
      <c r="K1279" s="1"/>
      <c r="L1279" s="1"/>
    </row>
    <row r="1280" spans="1:12" ht="12.75">
      <c r="A1280" s="1"/>
      <c r="B1280" s="2"/>
      <c r="H1280" s="1"/>
      <c r="I1280" s="1"/>
      <c r="J1280" s="1"/>
      <c r="K1280" s="1"/>
      <c r="L1280" s="1"/>
    </row>
    <row r="1281" spans="1:12" ht="12.75">
      <c r="A1281" s="1"/>
      <c r="B1281" s="2"/>
      <c r="H1281" s="1"/>
      <c r="I1281" s="1"/>
      <c r="J1281" s="1"/>
      <c r="K1281" s="1"/>
      <c r="L1281" s="1"/>
    </row>
    <row r="1282" spans="1:12" ht="12.75">
      <c r="A1282" s="1"/>
      <c r="B1282" s="2"/>
      <c r="H1282" s="1"/>
      <c r="I1282" s="1"/>
      <c r="J1282" s="1"/>
      <c r="K1282" s="1"/>
      <c r="L1282" s="1"/>
    </row>
    <row r="1283" spans="1:12" ht="12.75">
      <c r="A1283" s="1"/>
      <c r="B1283" s="2"/>
      <c r="H1283" s="1"/>
      <c r="I1283" s="1"/>
      <c r="J1283" s="1"/>
      <c r="K1283" s="1"/>
      <c r="L1283" s="1"/>
    </row>
    <row r="1284" spans="1:12" ht="12.75">
      <c r="A1284" s="1"/>
      <c r="B1284" s="2"/>
      <c r="H1284" s="1"/>
      <c r="I1284" s="1"/>
      <c r="J1284" s="1"/>
      <c r="K1284" s="1"/>
      <c r="L1284" s="1"/>
    </row>
    <row r="1285" spans="1:12" ht="12.75">
      <c r="A1285" s="1"/>
      <c r="B1285" s="2"/>
      <c r="H1285" s="1"/>
      <c r="I1285" s="1"/>
      <c r="J1285" s="1"/>
      <c r="K1285" s="1"/>
      <c r="L1285" s="1"/>
    </row>
    <row r="1286" spans="1:12" ht="12.75">
      <c r="A1286" s="1"/>
      <c r="B1286" s="2"/>
      <c r="H1286" s="1"/>
      <c r="I1286" s="1"/>
      <c r="J1286" s="1"/>
      <c r="K1286" s="1"/>
      <c r="L1286" s="1"/>
    </row>
    <row r="1287" spans="1:12" ht="12.75">
      <c r="A1287" s="1"/>
      <c r="B1287" s="2"/>
      <c r="H1287" s="1"/>
      <c r="I1287" s="1"/>
      <c r="J1287" s="1"/>
      <c r="K1287" s="1"/>
      <c r="L1287" s="1"/>
    </row>
    <row r="1288" spans="1:12" ht="12.75">
      <c r="A1288" s="1"/>
      <c r="B1288" s="2"/>
      <c r="H1288" s="1"/>
      <c r="I1288" s="1"/>
      <c r="J1288" s="1"/>
      <c r="K1288" s="1"/>
      <c r="L1288" s="1"/>
    </row>
    <row r="1289" spans="1:12" ht="12.75">
      <c r="A1289" s="1"/>
      <c r="B1289" s="2"/>
      <c r="H1289" s="1"/>
      <c r="I1289" s="1"/>
      <c r="J1289" s="1"/>
      <c r="K1289" s="1"/>
      <c r="L1289" s="1"/>
    </row>
    <row r="1290" spans="1:12" ht="12.75">
      <c r="A1290" s="1"/>
      <c r="B1290" s="2"/>
      <c r="H1290" s="1"/>
      <c r="I1290" s="1"/>
      <c r="J1290" s="1"/>
      <c r="K1290" s="1"/>
      <c r="L1290" s="1"/>
    </row>
    <row r="1291" spans="1:12" ht="12.75">
      <c r="A1291" s="1"/>
      <c r="B1291" s="2"/>
      <c r="H1291" s="1"/>
      <c r="I1291" s="1"/>
      <c r="J1291" s="1"/>
      <c r="K1291" s="1"/>
      <c r="L1291" s="1"/>
    </row>
    <row r="1292" spans="1:12" ht="12.75">
      <c r="A1292" s="1"/>
      <c r="B1292" s="2"/>
      <c r="H1292" s="1"/>
      <c r="I1292" s="1"/>
      <c r="J1292" s="1"/>
      <c r="K1292" s="1"/>
      <c r="L1292" s="1"/>
    </row>
    <row r="1293" spans="1:12" ht="12.75">
      <c r="A1293" s="1"/>
      <c r="B1293" s="2"/>
      <c r="H1293" s="1"/>
      <c r="I1293" s="1"/>
      <c r="J1293" s="1"/>
      <c r="K1293" s="1"/>
      <c r="L1293" s="1"/>
    </row>
    <row r="1294" spans="1:12" ht="12.75">
      <c r="A1294" s="1"/>
      <c r="B1294" s="2"/>
      <c r="H1294" s="1"/>
      <c r="I1294" s="1"/>
      <c r="J1294" s="1"/>
      <c r="K1294" s="1"/>
      <c r="L1294" s="1"/>
    </row>
    <row r="1295" spans="1:12" ht="12.75">
      <c r="A1295" s="1"/>
      <c r="B1295" s="2"/>
      <c r="H1295" s="1"/>
      <c r="I1295" s="1"/>
      <c r="J1295" s="1"/>
      <c r="K1295" s="1"/>
      <c r="L1295" s="1"/>
    </row>
    <row r="1296" spans="1:12" ht="12.75">
      <c r="A1296" s="1"/>
      <c r="B1296" s="2"/>
      <c r="H1296" s="1"/>
      <c r="I1296" s="1"/>
      <c r="J1296" s="1"/>
      <c r="K1296" s="1"/>
      <c r="L1296" s="1"/>
    </row>
    <row r="1297" spans="1:12" ht="12.75">
      <c r="A1297" s="1"/>
      <c r="B1297" s="2"/>
      <c r="H1297" s="1"/>
      <c r="I1297" s="1"/>
      <c r="J1297" s="1"/>
      <c r="K1297" s="1"/>
      <c r="L1297" s="1"/>
    </row>
    <row r="1298" spans="1:12" ht="12.75">
      <c r="A1298" s="1"/>
      <c r="B1298" s="2"/>
      <c r="H1298" s="1"/>
      <c r="I1298" s="1"/>
      <c r="J1298" s="1"/>
      <c r="K1298" s="1"/>
      <c r="L1298" s="1"/>
    </row>
    <row r="1299" spans="1:12" ht="12.75">
      <c r="A1299" s="1"/>
      <c r="B1299" s="2"/>
      <c r="H1299" s="1"/>
      <c r="I1299" s="1"/>
      <c r="J1299" s="1"/>
      <c r="K1299" s="1"/>
      <c r="L1299" s="1"/>
    </row>
    <row r="1300" spans="1:12" ht="12.75">
      <c r="A1300" s="1"/>
      <c r="B1300" s="2"/>
      <c r="H1300" s="1"/>
      <c r="I1300" s="1"/>
      <c r="J1300" s="1"/>
      <c r="K1300" s="1"/>
      <c r="L1300" s="1"/>
    </row>
    <row r="1301" spans="1:12" ht="12.75">
      <c r="A1301" s="1"/>
      <c r="B1301" s="2"/>
      <c r="H1301" s="1"/>
      <c r="I1301" s="1"/>
      <c r="J1301" s="1"/>
      <c r="K1301" s="1"/>
      <c r="L1301" s="1"/>
    </row>
    <row r="1302" spans="1:12" ht="12.75">
      <c r="A1302" s="1"/>
      <c r="B1302" s="2"/>
      <c r="H1302" s="1"/>
      <c r="I1302" s="1"/>
      <c r="J1302" s="1"/>
      <c r="K1302" s="1"/>
      <c r="L1302" s="1"/>
    </row>
    <row r="1303" spans="1:12" ht="12.75">
      <c r="A1303" s="1"/>
      <c r="B1303" s="2"/>
      <c r="H1303" s="1"/>
      <c r="I1303" s="1"/>
      <c r="J1303" s="1"/>
      <c r="K1303" s="1"/>
      <c r="L1303" s="1"/>
    </row>
    <row r="1304" spans="1:12" ht="12.75">
      <c r="A1304" s="1"/>
      <c r="B1304" s="2"/>
      <c r="H1304" s="1"/>
      <c r="I1304" s="1"/>
      <c r="J1304" s="1"/>
      <c r="K1304" s="1"/>
      <c r="L1304" s="1"/>
    </row>
    <row r="1305" spans="1:12" ht="12.75">
      <c r="A1305" s="1"/>
      <c r="B1305" s="2"/>
      <c r="H1305" s="1"/>
      <c r="I1305" s="1"/>
      <c r="J1305" s="1"/>
      <c r="K1305" s="1"/>
      <c r="L1305" s="1"/>
    </row>
    <row r="1306" spans="1:12" ht="12.75">
      <c r="A1306" s="1"/>
      <c r="B1306" s="2"/>
      <c r="H1306" s="1"/>
      <c r="I1306" s="1"/>
      <c r="J1306" s="1"/>
      <c r="K1306" s="1"/>
      <c r="L1306" s="1"/>
    </row>
    <row r="1307" spans="1:12" ht="12.75">
      <c r="A1307" s="1"/>
      <c r="B1307" s="2"/>
      <c r="H1307" s="1"/>
      <c r="I1307" s="1"/>
      <c r="J1307" s="1"/>
      <c r="K1307" s="1"/>
      <c r="L1307" s="1"/>
    </row>
    <row r="1308" spans="1:12" ht="12.75">
      <c r="A1308" s="1"/>
      <c r="B1308" s="2"/>
      <c r="H1308" s="1"/>
      <c r="I1308" s="1"/>
      <c r="J1308" s="1"/>
      <c r="K1308" s="1"/>
      <c r="L1308" s="1"/>
    </row>
    <row r="1309" spans="1:12" ht="12.75">
      <c r="A1309" s="1"/>
      <c r="B1309" s="2"/>
      <c r="H1309" s="1"/>
      <c r="I1309" s="1"/>
      <c r="J1309" s="1"/>
      <c r="K1309" s="1"/>
      <c r="L1309" s="1"/>
    </row>
    <row r="1310" spans="1:12" ht="12.75">
      <c r="A1310" s="1"/>
      <c r="B1310" s="2"/>
      <c r="H1310" s="1"/>
      <c r="I1310" s="1"/>
      <c r="J1310" s="1"/>
      <c r="K1310" s="1"/>
      <c r="L1310" s="1"/>
    </row>
    <row r="1311" spans="1:12" ht="12.75">
      <c r="A1311" s="1"/>
      <c r="B1311" s="2"/>
      <c r="H1311" s="1"/>
      <c r="I1311" s="1"/>
      <c r="J1311" s="1"/>
      <c r="K1311" s="1"/>
      <c r="L1311" s="1"/>
    </row>
    <row r="1312" spans="1:12" ht="12.75">
      <c r="A1312" s="1"/>
      <c r="B1312" s="2"/>
      <c r="H1312" s="1"/>
      <c r="I1312" s="1"/>
      <c r="J1312" s="1"/>
      <c r="K1312" s="1"/>
      <c r="L1312" s="1"/>
    </row>
    <row r="1313" spans="1:12" ht="12.75">
      <c r="A1313" s="1"/>
      <c r="B1313" s="2"/>
      <c r="H1313" s="1"/>
      <c r="I1313" s="1"/>
      <c r="J1313" s="1"/>
      <c r="K1313" s="1"/>
      <c r="L1313" s="1"/>
    </row>
    <row r="1314" spans="1:12" ht="12.75">
      <c r="A1314" s="1"/>
      <c r="B1314" s="2"/>
      <c r="H1314" s="1"/>
      <c r="I1314" s="1"/>
      <c r="J1314" s="1"/>
      <c r="K1314" s="1"/>
      <c r="L1314" s="1"/>
    </row>
    <row r="1315" spans="1:12" ht="12.75">
      <c r="A1315" s="1"/>
      <c r="B1315" s="2"/>
      <c r="H1315" s="1"/>
      <c r="I1315" s="1"/>
      <c r="J1315" s="1"/>
      <c r="K1315" s="1"/>
      <c r="L1315" s="1"/>
    </row>
    <row r="1316" spans="1:12" ht="12.75">
      <c r="A1316" s="1"/>
      <c r="B1316" s="2"/>
      <c r="H1316" s="1"/>
      <c r="I1316" s="1"/>
      <c r="J1316" s="1"/>
      <c r="K1316" s="1"/>
      <c r="L1316" s="1"/>
    </row>
    <row r="1317" spans="1:12" ht="12.75">
      <c r="A1317" s="1"/>
      <c r="B1317" s="2"/>
      <c r="H1317" s="1"/>
      <c r="I1317" s="1"/>
      <c r="J1317" s="1"/>
      <c r="K1317" s="1"/>
      <c r="L1317" s="1"/>
    </row>
    <row r="1318" spans="1:12" ht="12.75">
      <c r="A1318" s="1"/>
      <c r="B1318" s="2"/>
      <c r="H1318" s="1"/>
      <c r="I1318" s="1"/>
      <c r="J1318" s="1"/>
      <c r="K1318" s="1"/>
      <c r="L1318" s="1"/>
    </row>
    <row r="1319" spans="1:12" ht="12.75">
      <c r="A1319" s="1"/>
      <c r="B1319" s="2"/>
      <c r="H1319" s="1"/>
      <c r="I1319" s="1"/>
      <c r="J1319" s="1"/>
      <c r="K1319" s="1"/>
      <c r="L1319" s="1"/>
    </row>
    <row r="1320" spans="1:12" ht="12.75">
      <c r="A1320" s="1"/>
      <c r="B1320" s="2"/>
      <c r="H1320" s="1"/>
      <c r="I1320" s="1"/>
      <c r="J1320" s="1"/>
      <c r="K1320" s="1"/>
      <c r="L1320" s="1"/>
    </row>
    <row r="1321" spans="1:12" ht="12.75">
      <c r="A1321" s="1"/>
      <c r="B1321" s="2"/>
      <c r="H1321" s="1"/>
      <c r="I1321" s="1"/>
      <c r="J1321" s="1"/>
      <c r="K1321" s="1"/>
      <c r="L1321" s="1"/>
    </row>
    <row r="1322" spans="1:12" ht="12.75">
      <c r="A1322" s="1"/>
      <c r="B1322" s="2"/>
      <c r="H1322" s="1"/>
      <c r="I1322" s="1"/>
      <c r="J1322" s="1"/>
      <c r="K1322" s="1"/>
      <c r="L1322" s="1"/>
    </row>
    <row r="1323" spans="1:12" ht="12.75">
      <c r="A1323" s="1"/>
      <c r="B1323" s="2"/>
      <c r="H1323" s="1"/>
      <c r="I1323" s="1"/>
      <c r="J1323" s="1"/>
      <c r="K1323" s="1"/>
      <c r="L1323" s="1"/>
    </row>
    <row r="1324" spans="1:12" ht="12.75">
      <c r="A1324" s="1"/>
      <c r="B1324" s="2"/>
      <c r="H1324" s="1"/>
      <c r="I1324" s="1"/>
      <c r="J1324" s="1"/>
      <c r="K1324" s="1"/>
      <c r="L1324" s="1"/>
    </row>
    <row r="1325" spans="1:12" ht="12.75">
      <c r="A1325" s="1"/>
      <c r="B1325" s="2"/>
      <c r="H1325" s="1"/>
      <c r="I1325" s="1"/>
      <c r="J1325" s="1"/>
      <c r="K1325" s="1"/>
      <c r="L1325" s="1"/>
    </row>
    <row r="1326" spans="1:12" ht="12.75">
      <c r="A1326" s="1"/>
      <c r="B1326" s="2"/>
      <c r="H1326" s="1"/>
      <c r="I1326" s="1"/>
      <c r="J1326" s="1"/>
      <c r="K1326" s="1"/>
      <c r="L1326" s="1"/>
    </row>
    <row r="1327" spans="1:12" ht="12.75">
      <c r="A1327" s="1"/>
      <c r="B1327" s="2"/>
      <c r="H1327" s="1"/>
      <c r="I1327" s="1"/>
      <c r="J1327" s="1"/>
      <c r="K1327" s="1"/>
      <c r="L1327" s="1"/>
    </row>
    <row r="1328" spans="1:12" ht="12.75">
      <c r="A1328" s="1"/>
      <c r="B1328" s="2"/>
      <c r="H1328" s="1"/>
      <c r="I1328" s="1"/>
      <c r="J1328" s="1"/>
      <c r="K1328" s="1"/>
      <c r="L1328" s="1"/>
    </row>
    <row r="1329" spans="1:12" ht="12.75">
      <c r="A1329" s="1"/>
      <c r="B1329" s="2"/>
      <c r="H1329" s="1"/>
      <c r="I1329" s="1"/>
      <c r="J1329" s="1"/>
      <c r="K1329" s="1"/>
      <c r="L1329" s="1"/>
    </row>
    <row r="1330" spans="1:12" ht="12.75">
      <c r="A1330" s="1"/>
      <c r="B1330" s="2"/>
      <c r="H1330" s="1"/>
      <c r="I1330" s="1"/>
      <c r="J1330" s="1"/>
      <c r="K1330" s="1"/>
      <c r="L1330" s="1"/>
    </row>
    <row r="1331" spans="1:12" ht="12.75">
      <c r="A1331" s="1"/>
      <c r="B1331" s="2"/>
      <c r="H1331" s="1"/>
      <c r="I1331" s="1"/>
      <c r="J1331" s="1"/>
      <c r="K1331" s="1"/>
      <c r="L1331" s="1"/>
    </row>
    <row r="1332" spans="1:12" ht="12.75">
      <c r="A1332" s="1"/>
      <c r="B1332" s="2"/>
      <c r="H1332" s="1"/>
      <c r="I1332" s="1"/>
      <c r="J1332" s="1"/>
      <c r="K1332" s="1"/>
      <c r="L1332" s="1"/>
    </row>
    <row r="1333" spans="1:12" ht="12.75">
      <c r="A1333" s="1"/>
      <c r="B1333" s="2"/>
      <c r="H1333" s="1"/>
      <c r="I1333" s="1"/>
      <c r="J1333" s="1"/>
      <c r="K1333" s="1"/>
      <c r="L1333" s="1"/>
    </row>
    <row r="1334" spans="1:12" ht="12.75">
      <c r="A1334" s="1"/>
      <c r="B1334" s="2"/>
      <c r="H1334" s="1"/>
      <c r="I1334" s="1"/>
      <c r="J1334" s="1"/>
      <c r="K1334" s="1"/>
      <c r="L1334" s="1"/>
    </row>
    <row r="1335" spans="1:12" ht="12.75">
      <c r="A1335" s="1"/>
      <c r="B1335" s="2"/>
      <c r="H1335" s="1"/>
      <c r="I1335" s="1"/>
      <c r="J1335" s="1"/>
      <c r="K1335" s="1"/>
      <c r="L1335" s="1"/>
    </row>
    <row r="1336" spans="1:12" ht="12.75">
      <c r="A1336" s="1"/>
      <c r="B1336" s="2"/>
      <c r="H1336" s="1"/>
      <c r="I1336" s="1"/>
      <c r="J1336" s="1"/>
      <c r="K1336" s="1"/>
      <c r="L1336" s="1"/>
    </row>
    <row r="1337" spans="1:12" ht="12.75">
      <c r="A1337" s="1"/>
      <c r="B1337" s="2"/>
      <c r="H1337" s="1"/>
      <c r="I1337" s="1"/>
      <c r="J1337" s="1"/>
      <c r="K1337" s="1"/>
      <c r="L1337" s="1"/>
    </row>
    <row r="1338" spans="1:12" ht="12.75">
      <c r="A1338" s="1"/>
      <c r="B1338" s="2"/>
      <c r="H1338" s="1"/>
      <c r="I1338" s="1"/>
      <c r="J1338" s="1"/>
      <c r="K1338" s="1"/>
      <c r="L1338" s="1"/>
    </row>
    <row r="1339" spans="1:12" ht="12.75">
      <c r="A1339" s="1"/>
      <c r="B1339" s="2"/>
      <c r="H1339" s="1"/>
      <c r="I1339" s="1"/>
      <c r="J1339" s="1"/>
      <c r="K1339" s="1"/>
      <c r="L1339" s="1"/>
    </row>
    <row r="1340" spans="1:12" ht="12.75">
      <c r="A1340" s="1"/>
      <c r="B1340" s="2"/>
      <c r="H1340" s="1"/>
      <c r="I1340" s="1"/>
      <c r="J1340" s="1"/>
      <c r="K1340" s="1"/>
      <c r="L1340" s="1"/>
    </row>
    <row r="1341" spans="1:12" ht="12.75">
      <c r="A1341" s="1"/>
      <c r="B1341" s="2"/>
      <c r="H1341" s="1"/>
      <c r="I1341" s="1"/>
      <c r="J1341" s="1"/>
      <c r="K1341" s="1"/>
      <c r="L1341" s="1"/>
    </row>
    <row r="1342" spans="1:12" ht="12.75">
      <c r="A1342" s="1"/>
      <c r="B1342" s="2"/>
      <c r="H1342" s="1"/>
      <c r="I1342" s="1"/>
      <c r="J1342" s="1"/>
      <c r="K1342" s="1"/>
      <c r="L1342" s="1"/>
    </row>
    <row r="1343" spans="1:12" ht="12.75">
      <c r="A1343" s="1"/>
      <c r="B1343" s="2"/>
      <c r="H1343" s="1"/>
      <c r="I1343" s="1"/>
      <c r="J1343" s="1"/>
      <c r="K1343" s="1"/>
      <c r="L1343" s="1"/>
    </row>
    <row r="1344" spans="1:12" ht="12.75">
      <c r="A1344" s="1"/>
      <c r="B1344" s="2"/>
      <c r="H1344" s="1"/>
      <c r="I1344" s="1"/>
      <c r="J1344" s="1"/>
      <c r="K1344" s="1"/>
      <c r="L1344" s="1"/>
    </row>
    <row r="1345" spans="1:12" ht="12.75">
      <c r="A1345" s="1"/>
      <c r="B1345" s="2"/>
      <c r="H1345" s="1"/>
      <c r="I1345" s="1"/>
      <c r="J1345" s="1"/>
      <c r="K1345" s="1"/>
      <c r="L1345" s="1"/>
    </row>
    <row r="1346" spans="1:12" ht="12.75">
      <c r="A1346" s="1"/>
      <c r="B1346" s="2"/>
      <c r="H1346" s="1"/>
      <c r="I1346" s="1"/>
      <c r="J1346" s="1"/>
      <c r="K1346" s="1"/>
      <c r="L1346" s="1"/>
    </row>
    <row r="1347" spans="1:12" ht="12.75">
      <c r="A1347" s="1"/>
      <c r="B1347" s="2"/>
      <c r="H1347" s="1"/>
      <c r="I1347" s="1"/>
      <c r="J1347" s="1"/>
      <c r="K1347" s="1"/>
      <c r="L1347" s="1"/>
    </row>
    <row r="1348" spans="1:12" ht="12.75">
      <c r="A1348" s="1"/>
      <c r="B1348" s="2"/>
      <c r="H1348" s="1"/>
      <c r="I1348" s="1"/>
      <c r="J1348" s="1"/>
      <c r="K1348" s="1"/>
      <c r="L1348" s="1"/>
    </row>
    <row r="1349" spans="1:12" ht="12.75">
      <c r="A1349" s="1"/>
      <c r="B1349" s="2"/>
      <c r="H1349" s="1"/>
      <c r="I1349" s="1"/>
      <c r="J1349" s="1"/>
      <c r="K1349" s="1"/>
      <c r="L1349" s="1"/>
    </row>
    <row r="1350" spans="1:12" ht="12.75">
      <c r="A1350" s="1"/>
      <c r="B1350" s="2"/>
      <c r="H1350" s="1"/>
      <c r="I1350" s="1"/>
      <c r="J1350" s="1"/>
      <c r="K1350" s="1"/>
      <c r="L1350" s="1"/>
    </row>
    <row r="1351" spans="1:12" ht="12.75">
      <c r="A1351" s="1"/>
      <c r="B1351" s="2"/>
      <c r="H1351" s="1"/>
      <c r="I1351" s="1"/>
      <c r="J1351" s="1"/>
      <c r="K1351" s="1"/>
      <c r="L1351" s="1"/>
    </row>
    <row r="1352" spans="1:12" ht="12.75">
      <c r="A1352" s="1"/>
      <c r="B1352" s="2"/>
      <c r="H1352" s="1"/>
      <c r="I1352" s="1"/>
      <c r="J1352" s="1"/>
      <c r="K1352" s="1"/>
      <c r="L1352" s="1"/>
    </row>
    <row r="1353" spans="1:12" ht="12.75">
      <c r="A1353" s="1"/>
      <c r="B1353" s="2"/>
      <c r="H1353" s="1"/>
      <c r="I1353" s="1"/>
      <c r="J1353" s="1"/>
      <c r="K1353" s="1"/>
      <c r="L1353" s="1"/>
    </row>
    <row r="1354" spans="1:12" ht="12.75">
      <c r="A1354" s="1"/>
      <c r="B1354" s="2"/>
      <c r="H1354" s="1"/>
      <c r="I1354" s="1"/>
      <c r="J1354" s="1"/>
      <c r="K1354" s="1"/>
      <c r="L1354" s="1"/>
    </row>
    <row r="1355" spans="1:12" ht="12.75">
      <c r="A1355" s="1"/>
      <c r="B1355" s="2"/>
      <c r="H1355" s="1"/>
      <c r="I1355" s="1"/>
      <c r="J1355" s="1"/>
      <c r="K1355" s="1"/>
      <c r="L1355" s="1"/>
    </row>
    <row r="1356" spans="1:12" ht="12.75">
      <c r="A1356" s="1"/>
      <c r="B1356" s="2"/>
      <c r="H1356" s="1"/>
      <c r="I1356" s="1"/>
      <c r="J1356" s="1"/>
      <c r="K1356" s="1"/>
      <c r="L1356" s="1"/>
    </row>
    <row r="1357" spans="1:12" ht="12.75">
      <c r="A1357" s="1"/>
      <c r="B1357" s="2"/>
      <c r="H1357" s="1"/>
      <c r="I1357" s="1"/>
      <c r="J1357" s="1"/>
      <c r="K1357" s="1"/>
      <c r="L1357" s="1"/>
    </row>
    <row r="1358" spans="1:12" ht="12.75">
      <c r="A1358" s="1"/>
      <c r="B1358" s="2"/>
      <c r="H1358" s="1"/>
      <c r="I1358" s="1"/>
      <c r="J1358" s="1"/>
      <c r="K1358" s="1"/>
      <c r="L1358" s="1"/>
    </row>
    <row r="1359" spans="1:12" ht="12.75">
      <c r="A1359" s="1"/>
      <c r="B1359" s="2"/>
      <c r="H1359" s="1"/>
      <c r="I1359" s="1"/>
      <c r="J1359" s="1"/>
      <c r="K1359" s="1"/>
      <c r="L1359" s="1"/>
    </row>
    <row r="1360" spans="1:12" ht="12.75">
      <c r="A1360" s="1"/>
      <c r="B1360" s="2"/>
      <c r="H1360" s="1"/>
      <c r="I1360" s="1"/>
      <c r="J1360" s="1"/>
      <c r="K1360" s="1"/>
      <c r="L1360" s="1"/>
    </row>
    <row r="1361" spans="1:12" ht="12.75">
      <c r="A1361" s="1"/>
      <c r="B1361" s="2"/>
      <c r="H1361" s="1"/>
      <c r="I1361" s="1"/>
      <c r="J1361" s="1"/>
      <c r="K1361" s="1"/>
      <c r="L1361" s="1"/>
    </row>
    <row r="1362" spans="1:12" ht="12.75">
      <c r="A1362" s="1"/>
      <c r="B1362" s="2"/>
      <c r="H1362" s="1"/>
      <c r="I1362" s="1"/>
      <c r="J1362" s="1"/>
      <c r="K1362" s="1"/>
      <c r="L1362" s="1"/>
    </row>
    <row r="1363" spans="1:12" ht="12.75">
      <c r="A1363" s="1"/>
      <c r="B1363" s="2"/>
      <c r="H1363" s="1"/>
      <c r="I1363" s="1"/>
      <c r="J1363" s="1"/>
      <c r="K1363" s="1"/>
      <c r="L1363" s="1"/>
    </row>
    <row r="1364" spans="1:12" ht="12.75">
      <c r="A1364" s="1"/>
      <c r="B1364" s="2"/>
      <c r="H1364" s="1"/>
      <c r="I1364" s="1"/>
      <c r="J1364" s="1"/>
      <c r="K1364" s="1"/>
      <c r="L1364" s="1"/>
    </row>
    <row r="1365" spans="1:12" ht="12.75">
      <c r="A1365" s="1"/>
      <c r="B1365" s="2"/>
      <c r="H1365" s="1"/>
      <c r="I1365" s="1"/>
      <c r="J1365" s="1"/>
      <c r="K1365" s="1"/>
      <c r="L1365" s="1"/>
    </row>
    <row r="1366" spans="1:12" ht="12.75">
      <c r="A1366" s="1"/>
      <c r="B1366" s="2"/>
      <c r="H1366" s="1"/>
      <c r="I1366" s="1"/>
      <c r="J1366" s="1"/>
      <c r="K1366" s="1"/>
      <c r="L1366" s="1"/>
    </row>
    <row r="1367" spans="1:12" ht="12.75">
      <c r="A1367" s="1"/>
      <c r="B1367" s="2"/>
      <c r="H1367" s="1"/>
      <c r="I1367" s="1"/>
      <c r="J1367" s="1"/>
      <c r="K1367" s="1"/>
      <c r="L1367" s="1"/>
    </row>
    <row r="1368" spans="1:12" ht="12.75">
      <c r="A1368" s="1"/>
      <c r="B1368" s="2"/>
      <c r="H1368" s="1"/>
      <c r="I1368" s="1"/>
      <c r="J1368" s="1"/>
      <c r="K1368" s="1"/>
      <c r="L1368" s="1"/>
    </row>
    <row r="1369" spans="1:12" ht="12.75">
      <c r="A1369" s="1"/>
      <c r="B1369" s="2"/>
      <c r="H1369" s="1"/>
      <c r="I1369" s="1"/>
      <c r="J1369" s="1"/>
      <c r="K1369" s="1"/>
      <c r="L1369" s="1"/>
    </row>
    <row r="1370" spans="1:12" ht="12.75">
      <c r="A1370" s="1"/>
      <c r="B1370" s="2"/>
      <c r="H1370" s="1"/>
      <c r="I1370" s="1"/>
      <c r="J1370" s="1"/>
      <c r="K1370" s="1"/>
      <c r="L1370" s="1"/>
    </row>
    <row r="1371" spans="1:12" ht="12.75">
      <c r="A1371" s="1"/>
      <c r="B1371" s="2"/>
      <c r="H1371" s="1"/>
      <c r="I1371" s="1"/>
      <c r="J1371" s="1"/>
      <c r="K1371" s="1"/>
      <c r="L1371" s="1"/>
    </row>
    <row r="1372" spans="1:12" ht="12.75">
      <c r="A1372" s="1"/>
      <c r="B1372" s="2"/>
      <c r="H1372" s="1"/>
      <c r="I1372" s="1"/>
      <c r="J1372" s="1"/>
      <c r="K1372" s="1"/>
      <c r="L1372" s="1"/>
    </row>
    <row r="1373" spans="1:12" ht="12.75">
      <c r="A1373" s="1"/>
      <c r="B1373" s="2"/>
      <c r="H1373" s="1"/>
      <c r="I1373" s="1"/>
      <c r="J1373" s="1"/>
      <c r="K1373" s="1"/>
      <c r="L1373" s="1"/>
    </row>
    <row r="1374" spans="1:12" ht="12.75">
      <c r="A1374" s="1"/>
      <c r="B1374" s="2"/>
      <c r="H1374" s="1"/>
      <c r="I1374" s="1"/>
      <c r="J1374" s="1"/>
      <c r="K1374" s="1"/>
      <c r="L1374" s="1"/>
    </row>
    <row r="1375" spans="1:12" ht="12.75">
      <c r="A1375" s="1"/>
      <c r="B1375" s="2"/>
      <c r="H1375" s="1"/>
      <c r="I1375" s="1"/>
      <c r="J1375" s="1"/>
      <c r="K1375" s="1"/>
      <c r="L1375" s="1"/>
    </row>
    <row r="1376" spans="1:12" ht="12.75">
      <c r="A1376" s="1"/>
      <c r="B1376" s="2"/>
      <c r="H1376" s="1"/>
      <c r="I1376" s="1"/>
      <c r="J1376" s="1"/>
      <c r="K1376" s="1"/>
      <c r="L1376" s="1"/>
    </row>
    <row r="1377" spans="1:12" ht="12.75">
      <c r="A1377" s="1"/>
      <c r="B1377" s="2"/>
      <c r="H1377" s="1"/>
      <c r="I1377" s="1"/>
      <c r="J1377" s="1"/>
      <c r="K1377" s="1"/>
      <c r="L1377" s="1"/>
    </row>
    <row r="1378" spans="1:12" ht="12.75">
      <c r="A1378" s="1"/>
      <c r="B1378" s="2"/>
      <c r="H1378" s="1"/>
      <c r="I1378" s="1"/>
      <c r="J1378" s="1"/>
      <c r="K1378" s="1"/>
      <c r="L1378" s="1"/>
    </row>
    <row r="1379" spans="1:12" ht="12.75">
      <c r="A1379" s="1"/>
      <c r="B1379" s="2"/>
      <c r="H1379" s="1"/>
      <c r="I1379" s="1"/>
      <c r="J1379" s="1"/>
      <c r="K1379" s="1"/>
      <c r="L1379" s="1"/>
    </row>
    <row r="1380" spans="1:12" ht="12.75">
      <c r="A1380" s="1"/>
      <c r="B1380" s="2"/>
      <c r="H1380" s="1"/>
      <c r="I1380" s="1"/>
      <c r="J1380" s="1"/>
      <c r="K1380" s="1"/>
      <c r="L1380" s="1"/>
    </row>
    <row r="1381" spans="1:12" ht="12.75">
      <c r="A1381" s="1"/>
      <c r="B1381" s="2"/>
      <c r="H1381" s="1"/>
      <c r="I1381" s="1"/>
      <c r="J1381" s="1"/>
      <c r="K1381" s="1"/>
      <c r="L1381" s="1"/>
    </row>
    <row r="1382" spans="1:12" ht="12.75">
      <c r="A1382" s="1"/>
      <c r="B1382" s="2"/>
      <c r="H1382" s="1"/>
      <c r="I1382" s="1"/>
      <c r="J1382" s="1"/>
      <c r="K1382" s="1"/>
      <c r="L1382" s="1"/>
    </row>
    <row r="1383" spans="1:12" ht="12.75">
      <c r="A1383" s="1"/>
      <c r="B1383" s="2"/>
      <c r="H1383" s="1"/>
      <c r="I1383" s="1"/>
      <c r="J1383" s="1"/>
      <c r="K1383" s="1"/>
      <c r="L1383" s="1"/>
    </row>
    <row r="1384" spans="1:12" ht="12.75">
      <c r="A1384" s="1"/>
      <c r="B1384" s="2"/>
      <c r="H1384" s="1"/>
      <c r="I1384" s="1"/>
      <c r="J1384" s="1"/>
      <c r="K1384" s="1"/>
      <c r="L1384" s="1"/>
    </row>
    <row r="1385" spans="1:12" ht="12.75">
      <c r="A1385" s="1"/>
      <c r="B1385" s="2"/>
      <c r="H1385" s="1"/>
      <c r="I1385" s="1"/>
      <c r="J1385" s="1"/>
      <c r="K1385" s="1"/>
      <c r="L1385" s="1"/>
    </row>
    <row r="1386" spans="1:12" ht="12.75">
      <c r="A1386" s="1"/>
      <c r="B1386" s="2"/>
      <c r="H1386" s="1"/>
      <c r="I1386" s="1"/>
      <c r="J1386" s="1"/>
      <c r="K1386" s="1"/>
      <c r="L1386" s="1"/>
    </row>
    <row r="1387" spans="1:12" ht="12.75">
      <c r="A1387" s="1"/>
      <c r="B1387" s="2"/>
      <c r="H1387" s="1"/>
      <c r="I1387" s="1"/>
      <c r="J1387" s="1"/>
      <c r="K1387" s="1"/>
      <c r="L1387" s="1"/>
    </row>
    <row r="1388" spans="1:12" ht="12.75">
      <c r="A1388" s="1"/>
      <c r="B1388" s="2"/>
      <c r="H1388" s="1"/>
      <c r="I1388" s="1"/>
      <c r="J1388" s="1"/>
      <c r="K1388" s="1"/>
      <c r="L1388" s="1"/>
    </row>
    <row r="1389" spans="1:12" ht="12.75">
      <c r="A1389" s="1"/>
      <c r="B1389" s="2"/>
      <c r="H1389" s="1"/>
      <c r="I1389" s="1"/>
      <c r="J1389" s="1"/>
      <c r="K1389" s="1"/>
      <c r="L1389" s="1"/>
    </row>
    <row r="1390" spans="1:12" ht="12.75">
      <c r="A1390" s="1"/>
      <c r="B1390" s="2"/>
      <c r="H1390" s="1"/>
      <c r="I1390" s="1"/>
      <c r="J1390" s="1"/>
      <c r="K1390" s="1"/>
      <c r="L1390" s="1"/>
    </row>
    <row r="1391" spans="1:12" ht="12.75">
      <c r="A1391" s="1"/>
      <c r="B1391" s="2"/>
      <c r="H1391" s="1"/>
      <c r="I1391" s="1"/>
      <c r="J1391" s="1"/>
      <c r="K1391" s="1"/>
      <c r="L1391" s="1"/>
    </row>
    <row r="1392" spans="1:12" ht="12.75">
      <c r="A1392" s="1"/>
      <c r="B1392" s="2"/>
      <c r="H1392" s="1"/>
      <c r="I1392" s="1"/>
      <c r="J1392" s="1"/>
      <c r="K1392" s="1"/>
      <c r="L1392" s="1"/>
    </row>
    <row r="1393" spans="1:12" ht="12.75">
      <c r="A1393" s="1"/>
      <c r="B1393" s="2"/>
      <c r="H1393" s="1"/>
      <c r="I1393" s="1"/>
      <c r="J1393" s="1"/>
      <c r="K1393" s="1"/>
      <c r="L1393" s="1"/>
    </row>
    <row r="1394" spans="1:12" ht="12.75">
      <c r="A1394" s="1"/>
      <c r="B1394" s="2"/>
      <c r="H1394" s="1"/>
      <c r="I1394" s="1"/>
      <c r="J1394" s="1"/>
      <c r="K1394" s="1"/>
      <c r="L1394" s="1"/>
    </row>
    <row r="1395" spans="1:12" ht="12.75">
      <c r="A1395" s="1"/>
      <c r="B1395" s="2"/>
      <c r="H1395" s="1"/>
      <c r="I1395" s="1"/>
      <c r="J1395" s="1"/>
      <c r="K1395" s="1"/>
      <c r="L1395" s="1"/>
    </row>
    <row r="1396" spans="1:12" ht="12.75">
      <c r="A1396" s="1"/>
      <c r="B1396" s="2"/>
      <c r="H1396" s="1"/>
      <c r="I1396" s="1"/>
      <c r="J1396" s="1"/>
      <c r="K1396" s="1"/>
      <c r="L1396" s="1"/>
    </row>
    <row r="1397" spans="1:12" ht="12.75">
      <c r="A1397" s="1"/>
      <c r="B1397" s="2"/>
      <c r="H1397" s="1"/>
      <c r="I1397" s="1"/>
      <c r="J1397" s="1"/>
      <c r="K1397" s="1"/>
      <c r="L1397" s="1"/>
    </row>
    <row r="1398" spans="1:12" ht="12.75">
      <c r="A1398" s="1"/>
      <c r="B1398" s="2"/>
      <c r="H1398" s="1"/>
      <c r="I1398" s="1"/>
      <c r="J1398" s="1"/>
      <c r="K1398" s="1"/>
      <c r="L1398" s="1"/>
    </row>
    <row r="1399" spans="1:12" ht="12.75">
      <c r="A1399" s="1"/>
      <c r="B1399" s="2"/>
      <c r="H1399" s="1"/>
      <c r="I1399" s="1"/>
      <c r="J1399" s="1"/>
      <c r="K1399" s="1"/>
      <c r="L1399" s="1"/>
    </row>
    <row r="1400" spans="1:12" ht="12.75">
      <c r="A1400" s="1"/>
      <c r="B1400" s="2"/>
      <c r="H1400" s="1"/>
      <c r="I1400" s="1"/>
      <c r="J1400" s="1"/>
      <c r="K1400" s="1"/>
      <c r="L1400" s="1"/>
    </row>
    <row r="1401" spans="1:12" ht="12.75">
      <c r="A1401" s="1"/>
      <c r="B1401" s="2"/>
      <c r="H1401" s="1"/>
      <c r="I1401" s="1"/>
      <c r="J1401" s="1"/>
      <c r="K1401" s="1"/>
      <c r="L1401" s="1"/>
    </row>
    <row r="1402" spans="1:12" ht="12.75">
      <c r="A1402" s="1"/>
      <c r="B1402" s="2"/>
      <c r="H1402" s="1"/>
      <c r="I1402" s="1"/>
      <c r="J1402" s="1"/>
      <c r="K1402" s="1"/>
      <c r="L1402" s="1"/>
    </row>
    <row r="1403" spans="1:12" ht="12.75">
      <c r="A1403" s="1"/>
      <c r="B1403" s="2"/>
      <c r="H1403" s="1"/>
      <c r="I1403" s="1"/>
      <c r="J1403" s="1"/>
      <c r="K1403" s="1"/>
      <c r="L1403" s="1"/>
    </row>
    <row r="1404" spans="1:12" ht="12.75">
      <c r="A1404" s="1"/>
      <c r="B1404" s="2"/>
      <c r="H1404" s="1"/>
      <c r="I1404" s="1"/>
      <c r="J1404" s="1"/>
      <c r="K1404" s="1"/>
      <c r="L1404" s="1"/>
    </row>
    <row r="1405" spans="1:12" ht="12.75">
      <c r="A1405" s="1"/>
      <c r="B1405" s="2"/>
      <c r="H1405" s="1"/>
      <c r="I1405" s="1"/>
      <c r="J1405" s="1"/>
      <c r="K1405" s="1"/>
      <c r="L1405" s="1"/>
    </row>
    <row r="1406" spans="1:12" ht="12.75">
      <c r="A1406" s="1"/>
      <c r="B1406" s="2"/>
      <c r="H1406" s="1"/>
      <c r="I1406" s="1"/>
      <c r="J1406" s="1"/>
      <c r="K1406" s="1"/>
      <c r="L1406" s="1"/>
    </row>
    <row r="1407" spans="1:12" ht="12.75">
      <c r="A1407" s="1"/>
      <c r="B1407" s="2"/>
      <c r="H1407" s="1"/>
      <c r="I1407" s="1"/>
      <c r="J1407" s="1"/>
      <c r="K1407" s="1"/>
      <c r="L1407" s="1"/>
    </row>
    <row r="1408" spans="1:12" ht="12.75">
      <c r="A1408" s="1"/>
      <c r="B1408" s="2"/>
      <c r="H1408" s="1"/>
      <c r="I1408" s="1"/>
      <c r="J1408" s="1"/>
      <c r="K1408" s="1"/>
      <c r="L1408" s="1"/>
    </row>
    <row r="1409" spans="1:12" ht="12.75">
      <c r="A1409" s="1"/>
      <c r="B1409" s="2"/>
      <c r="H1409" s="1"/>
      <c r="I1409" s="1"/>
      <c r="J1409" s="1"/>
      <c r="K1409" s="1"/>
      <c r="L1409" s="1"/>
    </row>
    <row r="1410" spans="1:12" ht="12.75">
      <c r="A1410" s="1"/>
      <c r="B1410" s="2"/>
      <c r="H1410" s="1"/>
      <c r="I1410" s="1"/>
      <c r="J1410" s="1"/>
      <c r="K1410" s="1"/>
      <c r="L1410" s="1"/>
    </row>
    <row r="1411" spans="1:12" ht="12.75">
      <c r="A1411" s="1"/>
      <c r="B1411" s="2"/>
      <c r="H1411" s="1"/>
      <c r="I1411" s="1"/>
      <c r="J1411" s="1"/>
      <c r="K1411" s="1"/>
      <c r="L1411" s="1"/>
    </row>
    <row r="1412" spans="1:12" ht="12.75">
      <c r="A1412" s="1"/>
      <c r="B1412" s="2"/>
      <c r="H1412" s="1"/>
      <c r="I1412" s="1"/>
      <c r="J1412" s="1"/>
      <c r="K1412" s="1"/>
      <c r="L1412" s="1"/>
    </row>
    <row r="1413" spans="1:12" ht="12.75">
      <c r="A1413" s="1"/>
      <c r="B1413" s="2"/>
      <c r="H1413" s="1"/>
      <c r="I1413" s="1"/>
      <c r="J1413" s="1"/>
      <c r="K1413" s="1"/>
      <c r="L1413" s="1"/>
    </row>
    <row r="1414" spans="1:12" ht="12.75">
      <c r="A1414" s="1"/>
      <c r="B1414" s="2"/>
      <c r="H1414" s="1"/>
      <c r="I1414" s="1"/>
      <c r="J1414" s="1"/>
      <c r="K1414" s="1"/>
      <c r="L1414" s="1"/>
    </row>
    <row r="1415" spans="1:12" ht="12.75">
      <c r="A1415" s="1"/>
      <c r="B1415" s="2"/>
      <c r="H1415" s="1"/>
      <c r="I1415" s="1"/>
      <c r="J1415" s="1"/>
      <c r="K1415" s="1"/>
      <c r="L1415" s="1"/>
    </row>
    <row r="1416" spans="1:12" ht="12.75">
      <c r="A1416" s="1"/>
      <c r="B1416" s="2"/>
      <c r="H1416" s="1"/>
      <c r="I1416" s="1"/>
      <c r="J1416" s="1"/>
      <c r="K1416" s="1"/>
      <c r="L1416" s="1"/>
    </row>
    <row r="1417" spans="1:12" ht="12.75">
      <c r="A1417" s="1"/>
      <c r="B1417" s="2"/>
      <c r="H1417" s="1"/>
      <c r="I1417" s="1"/>
      <c r="J1417" s="1"/>
      <c r="K1417" s="1"/>
      <c r="L1417" s="1"/>
    </row>
    <row r="1418" spans="1:12" ht="12.75">
      <c r="A1418" s="1"/>
      <c r="B1418" s="2"/>
      <c r="H1418" s="1"/>
      <c r="I1418" s="1"/>
      <c r="J1418" s="1"/>
      <c r="K1418" s="1"/>
      <c r="L1418" s="1"/>
    </row>
    <row r="1419" spans="1:12" ht="12.75">
      <c r="A1419" s="1"/>
      <c r="B1419" s="2"/>
      <c r="H1419" s="1"/>
      <c r="I1419" s="1"/>
      <c r="J1419" s="1"/>
      <c r="K1419" s="1"/>
      <c r="L1419" s="1"/>
    </row>
    <row r="1420" spans="1:12" ht="12.75">
      <c r="A1420" s="1"/>
      <c r="B1420" s="2"/>
      <c r="H1420" s="1"/>
      <c r="I1420" s="1"/>
      <c r="J1420" s="1"/>
      <c r="K1420" s="1"/>
      <c r="L1420" s="1"/>
    </row>
    <row r="1421" spans="1:12" ht="12.75">
      <c r="A1421" s="1"/>
      <c r="B1421" s="2"/>
      <c r="H1421" s="1"/>
      <c r="I1421" s="1"/>
      <c r="J1421" s="1"/>
      <c r="K1421" s="1"/>
      <c r="L1421" s="1"/>
    </row>
    <row r="1422" spans="1:12" ht="12.75">
      <c r="A1422" s="1"/>
      <c r="B1422" s="2"/>
      <c r="H1422" s="1"/>
      <c r="I1422" s="1"/>
      <c r="J1422" s="1"/>
      <c r="K1422" s="1"/>
      <c r="L1422" s="1"/>
    </row>
    <row r="1423" spans="1:12" ht="12.75">
      <c r="A1423" s="1"/>
      <c r="B1423" s="2"/>
      <c r="H1423" s="1"/>
      <c r="I1423" s="1"/>
      <c r="J1423" s="1"/>
      <c r="K1423" s="1"/>
      <c r="L1423" s="1"/>
    </row>
    <row r="1424" spans="1:12" ht="12.75">
      <c r="A1424" s="1"/>
      <c r="B1424" s="2"/>
      <c r="H1424" s="1"/>
      <c r="I1424" s="1"/>
      <c r="J1424" s="1"/>
      <c r="K1424" s="1"/>
      <c r="L1424" s="1"/>
    </row>
    <row r="1425" spans="1:12" ht="12.75">
      <c r="A1425" s="1"/>
      <c r="B1425" s="2"/>
      <c r="H1425" s="1"/>
      <c r="I1425" s="1"/>
      <c r="J1425" s="1"/>
      <c r="K1425" s="1"/>
      <c r="L1425" s="1"/>
    </row>
    <row r="1426" spans="1:12" ht="12.75">
      <c r="A1426" s="1"/>
      <c r="B1426" s="2"/>
      <c r="H1426" s="1"/>
      <c r="I1426" s="1"/>
      <c r="J1426" s="1"/>
      <c r="K1426" s="1"/>
      <c r="L1426" s="1"/>
    </row>
    <row r="1427" spans="1:12" ht="12.75">
      <c r="A1427" s="1"/>
      <c r="B1427" s="2"/>
      <c r="H1427" s="1"/>
      <c r="I1427" s="1"/>
      <c r="J1427" s="1"/>
      <c r="K1427" s="1"/>
      <c r="L1427" s="1"/>
    </row>
    <row r="1428" spans="1:12" ht="12.75">
      <c r="A1428" s="1"/>
      <c r="B1428" s="2"/>
      <c r="H1428" s="1"/>
      <c r="I1428" s="1"/>
      <c r="J1428" s="1"/>
      <c r="K1428" s="1"/>
      <c r="L1428" s="1"/>
    </row>
    <row r="1429" spans="1:12" ht="12.75">
      <c r="A1429" s="1"/>
      <c r="B1429" s="2"/>
      <c r="H1429" s="1"/>
      <c r="I1429" s="1"/>
      <c r="J1429" s="1"/>
      <c r="K1429" s="1"/>
      <c r="L1429" s="1"/>
    </row>
    <row r="1430" spans="1:12" ht="12.75">
      <c r="A1430" s="1"/>
      <c r="B1430" s="2"/>
      <c r="H1430" s="1"/>
      <c r="I1430" s="1"/>
      <c r="J1430" s="1"/>
      <c r="K1430" s="1"/>
      <c r="L1430" s="1"/>
    </row>
    <row r="1431" spans="1:12" ht="12.75">
      <c r="A1431" s="1"/>
      <c r="B1431" s="2"/>
      <c r="H1431" s="1"/>
      <c r="I1431" s="1"/>
      <c r="J1431" s="1"/>
      <c r="K1431" s="1"/>
      <c r="L1431" s="1"/>
    </row>
    <row r="1432" spans="1:12" ht="12.75">
      <c r="A1432" s="1"/>
      <c r="B1432" s="2"/>
      <c r="H1432" s="1"/>
      <c r="I1432" s="1"/>
      <c r="J1432" s="1"/>
      <c r="K1432" s="1"/>
      <c r="L1432" s="1"/>
    </row>
    <row r="1433" spans="1:12" ht="12.75">
      <c r="A1433" s="1"/>
      <c r="B1433" s="2"/>
      <c r="H1433" s="1"/>
      <c r="I1433" s="1"/>
      <c r="J1433" s="1"/>
      <c r="K1433" s="1"/>
      <c r="L1433" s="1"/>
    </row>
    <row r="1434" spans="1:12" ht="12.75">
      <c r="A1434" s="1"/>
      <c r="B1434" s="2"/>
      <c r="H1434" s="1"/>
      <c r="I1434" s="1"/>
      <c r="J1434" s="1"/>
      <c r="K1434" s="1"/>
      <c r="L1434" s="1"/>
    </row>
    <row r="1435" spans="1:12" ht="12.75">
      <c r="A1435" s="1"/>
      <c r="B1435" s="2"/>
      <c r="H1435" s="1"/>
      <c r="I1435" s="1"/>
      <c r="J1435" s="1"/>
      <c r="K1435" s="1"/>
      <c r="L1435" s="1"/>
    </row>
    <row r="1436" spans="1:12" ht="12.75">
      <c r="A1436" s="1"/>
      <c r="B1436" s="2"/>
      <c r="H1436" s="1"/>
      <c r="I1436" s="1"/>
      <c r="J1436" s="1"/>
      <c r="K1436" s="1"/>
      <c r="L1436" s="1"/>
    </row>
    <row r="1437" spans="1:12" ht="12.75">
      <c r="A1437" s="1"/>
      <c r="B1437" s="2"/>
      <c r="H1437" s="1"/>
      <c r="I1437" s="1"/>
      <c r="J1437" s="1"/>
      <c r="K1437" s="1"/>
      <c r="L1437" s="1"/>
    </row>
    <row r="1438" spans="1:12" ht="12.75">
      <c r="A1438" s="1"/>
      <c r="B1438" s="2"/>
      <c r="H1438" s="1"/>
      <c r="I1438" s="1"/>
      <c r="J1438" s="1"/>
      <c r="K1438" s="1"/>
      <c r="L1438" s="1"/>
    </row>
    <row r="1439" spans="1:12" ht="12.75">
      <c r="A1439" s="1"/>
      <c r="B1439" s="2"/>
      <c r="H1439" s="1"/>
      <c r="I1439" s="1"/>
      <c r="J1439" s="1"/>
      <c r="K1439" s="1"/>
      <c r="L1439" s="1"/>
    </row>
    <row r="1440" spans="1:12" ht="12.75">
      <c r="A1440" s="1"/>
      <c r="B1440" s="2"/>
      <c r="H1440" s="1"/>
      <c r="I1440" s="1"/>
      <c r="J1440" s="1"/>
      <c r="K1440" s="1"/>
      <c r="L1440" s="1"/>
    </row>
    <row r="1441" spans="1:12" ht="12.75">
      <c r="A1441" s="1"/>
      <c r="B1441" s="2"/>
      <c r="H1441" s="1"/>
      <c r="I1441" s="1"/>
      <c r="J1441" s="1"/>
      <c r="K1441" s="1"/>
      <c r="L1441" s="1"/>
    </row>
    <row r="1442" spans="1:12" ht="12.75">
      <c r="A1442" s="1"/>
      <c r="B1442" s="2"/>
      <c r="H1442" s="1"/>
      <c r="I1442" s="1"/>
      <c r="J1442" s="1"/>
      <c r="K1442" s="1"/>
      <c r="L1442" s="1"/>
    </row>
    <row r="1443" spans="1:12" ht="12.75">
      <c r="A1443" s="1"/>
      <c r="B1443" s="2"/>
      <c r="H1443" s="1"/>
      <c r="I1443" s="1"/>
      <c r="J1443" s="1"/>
      <c r="K1443" s="1"/>
      <c r="L1443" s="1"/>
    </row>
    <row r="1444" spans="1:12" ht="12.75">
      <c r="A1444" s="1"/>
      <c r="B1444" s="2"/>
      <c r="H1444" s="1"/>
      <c r="I1444" s="1"/>
      <c r="J1444" s="1"/>
      <c r="K1444" s="1"/>
      <c r="L1444" s="1"/>
    </row>
    <row r="1445" spans="1:12" ht="12.75">
      <c r="A1445" s="1"/>
      <c r="B1445" s="2"/>
      <c r="H1445" s="1"/>
      <c r="I1445" s="1"/>
      <c r="J1445" s="1"/>
      <c r="K1445" s="1"/>
      <c r="L1445" s="1"/>
    </row>
    <row r="1446" spans="1:12" ht="12.75">
      <c r="A1446" s="1"/>
      <c r="B1446" s="2"/>
      <c r="H1446" s="1"/>
      <c r="I1446" s="1"/>
      <c r="J1446" s="1"/>
      <c r="K1446" s="1"/>
      <c r="L1446" s="1"/>
    </row>
    <row r="1447" spans="1:12" ht="12.75">
      <c r="A1447" s="1"/>
      <c r="B1447" s="2"/>
      <c r="H1447" s="1"/>
      <c r="I1447" s="1"/>
      <c r="J1447" s="1"/>
      <c r="K1447" s="1"/>
      <c r="L1447" s="1"/>
    </row>
    <row r="1448" spans="1:12" ht="12.75">
      <c r="A1448" s="1"/>
      <c r="B1448" s="2"/>
      <c r="H1448" s="1"/>
      <c r="I1448" s="1"/>
      <c r="J1448" s="1"/>
      <c r="K1448" s="1"/>
      <c r="L1448" s="1"/>
    </row>
    <row r="1449" spans="1:12" ht="12.75">
      <c r="A1449" s="1"/>
      <c r="B1449" s="2"/>
      <c r="H1449" s="1"/>
      <c r="I1449" s="1"/>
      <c r="J1449" s="1"/>
      <c r="K1449" s="1"/>
      <c r="L1449" s="1"/>
    </row>
    <row r="1450" spans="1:12" ht="12.75">
      <c r="A1450" s="1"/>
      <c r="B1450" s="2"/>
      <c r="H1450" s="1"/>
      <c r="I1450" s="1"/>
      <c r="J1450" s="1"/>
      <c r="K1450" s="1"/>
      <c r="L1450" s="1"/>
    </row>
    <row r="1451" spans="1:12" ht="12.75">
      <c r="A1451" s="1"/>
      <c r="B1451" s="2"/>
      <c r="H1451" s="1"/>
      <c r="I1451" s="1"/>
      <c r="J1451" s="1"/>
      <c r="K1451" s="1"/>
      <c r="L1451" s="1"/>
    </row>
    <row r="1452" spans="1:12" ht="12.75">
      <c r="A1452" s="1"/>
      <c r="B1452" s="2"/>
      <c r="H1452" s="1"/>
      <c r="I1452" s="1"/>
      <c r="J1452" s="1"/>
      <c r="K1452" s="1"/>
      <c r="L1452" s="1"/>
    </row>
    <row r="1453" spans="1:12" ht="12.75">
      <c r="A1453" s="1"/>
      <c r="B1453" s="2"/>
      <c r="H1453" s="1"/>
      <c r="I1453" s="1"/>
      <c r="J1453" s="1"/>
      <c r="K1453" s="1"/>
      <c r="L1453" s="1"/>
    </row>
    <row r="1454" spans="1:12" ht="12.75">
      <c r="A1454" s="1"/>
      <c r="B1454" s="2"/>
      <c r="H1454" s="1"/>
      <c r="I1454" s="1"/>
      <c r="J1454" s="1"/>
      <c r="K1454" s="1"/>
      <c r="L1454" s="1"/>
    </row>
    <row r="1455" spans="1:12" ht="12.75">
      <c r="A1455" s="1"/>
      <c r="B1455" s="2"/>
      <c r="H1455" s="1"/>
      <c r="I1455" s="1"/>
      <c r="J1455" s="1"/>
      <c r="K1455" s="1"/>
      <c r="L1455" s="1"/>
    </row>
    <row r="1456" spans="1:12" ht="12.75">
      <c r="A1456" s="1"/>
      <c r="B1456" s="2"/>
      <c r="H1456" s="1"/>
      <c r="I1456" s="1"/>
      <c r="J1456" s="1"/>
      <c r="K1456" s="1"/>
      <c r="L1456" s="1"/>
    </row>
    <row r="1457" spans="1:12" ht="12.75">
      <c r="A1457" s="1"/>
      <c r="B1457" s="2"/>
      <c r="H1457" s="1"/>
      <c r="I1457" s="1"/>
      <c r="J1457" s="1"/>
      <c r="K1457" s="1"/>
      <c r="L1457" s="1"/>
    </row>
    <row r="1458" spans="1:12" ht="12.75">
      <c r="A1458" s="1"/>
      <c r="B1458" s="2"/>
      <c r="H1458" s="1"/>
      <c r="I1458" s="1"/>
      <c r="J1458" s="1"/>
      <c r="K1458" s="1"/>
      <c r="L1458" s="1"/>
    </row>
    <row r="1459" spans="1:12" ht="12.75">
      <c r="A1459" s="1"/>
      <c r="B1459" s="2"/>
      <c r="H1459" s="1"/>
      <c r="I1459" s="1"/>
      <c r="J1459" s="1"/>
      <c r="K1459" s="1"/>
      <c r="L1459" s="1"/>
    </row>
    <row r="1460" spans="1:12" ht="12.75">
      <c r="A1460" s="1"/>
      <c r="B1460" s="2"/>
      <c r="H1460" s="1"/>
      <c r="I1460" s="1"/>
      <c r="J1460" s="1"/>
      <c r="K1460" s="1"/>
      <c r="L1460" s="1"/>
    </row>
    <row r="1461" spans="1:12" ht="12.75">
      <c r="A1461" s="1"/>
      <c r="B1461" s="2"/>
      <c r="H1461" s="1"/>
      <c r="I1461" s="1"/>
      <c r="J1461" s="1"/>
      <c r="K1461" s="1"/>
      <c r="L1461" s="1"/>
    </row>
    <row r="1462" spans="1:12" ht="12.75">
      <c r="A1462" s="1"/>
      <c r="B1462" s="2"/>
      <c r="H1462" s="1"/>
      <c r="I1462" s="1"/>
      <c r="J1462" s="1"/>
      <c r="K1462" s="1"/>
      <c r="L1462" s="1"/>
    </row>
    <row r="1463" spans="1:12" ht="12.75">
      <c r="A1463" s="1"/>
      <c r="B1463" s="2"/>
      <c r="H1463" s="1"/>
      <c r="I1463" s="1"/>
      <c r="J1463" s="1"/>
      <c r="K1463" s="1"/>
      <c r="L1463" s="1"/>
    </row>
    <row r="1464" spans="1:12" ht="12.75">
      <c r="A1464" s="1"/>
      <c r="B1464" s="2"/>
      <c r="H1464" s="1"/>
      <c r="I1464" s="1"/>
      <c r="J1464" s="1"/>
      <c r="K1464" s="1"/>
      <c r="L1464" s="1"/>
    </row>
    <row r="1465" spans="1:12" ht="12.75">
      <c r="A1465" s="1"/>
      <c r="B1465" s="2"/>
      <c r="H1465" s="1"/>
      <c r="I1465" s="1"/>
      <c r="J1465" s="1"/>
      <c r="K1465" s="1"/>
      <c r="L1465" s="1"/>
    </row>
    <row r="1466" spans="1:12" ht="12.75">
      <c r="A1466" s="1"/>
      <c r="B1466" s="2"/>
      <c r="H1466" s="1"/>
      <c r="I1466" s="1"/>
      <c r="J1466" s="1"/>
      <c r="K1466" s="1"/>
      <c r="L1466" s="1"/>
    </row>
    <row r="1467" spans="1:12" ht="12.75">
      <c r="A1467" s="1"/>
      <c r="B1467" s="2"/>
      <c r="H1467" s="1"/>
      <c r="I1467" s="1"/>
      <c r="J1467" s="1"/>
      <c r="K1467" s="1"/>
      <c r="L1467" s="1"/>
    </row>
    <row r="1468" spans="1:12" ht="12.75">
      <c r="A1468" s="1"/>
      <c r="B1468" s="2"/>
      <c r="H1468" s="1"/>
      <c r="I1468" s="1"/>
      <c r="J1468" s="1"/>
      <c r="K1468" s="1"/>
      <c r="L1468" s="1"/>
    </row>
    <row r="1469" spans="1:12" ht="12.75">
      <c r="A1469" s="1"/>
      <c r="B1469" s="2"/>
      <c r="H1469" s="1"/>
      <c r="I1469" s="1"/>
      <c r="J1469" s="1"/>
      <c r="K1469" s="1"/>
      <c r="L1469" s="1"/>
    </row>
    <row r="1470" spans="1:12" ht="12.75">
      <c r="A1470" s="1"/>
      <c r="B1470" s="2"/>
      <c r="H1470" s="1"/>
      <c r="I1470" s="1"/>
      <c r="J1470" s="1"/>
      <c r="K1470" s="1"/>
      <c r="L1470" s="1"/>
    </row>
    <row r="1471" spans="1:12" ht="12.75">
      <c r="A1471" s="1"/>
      <c r="B1471" s="2"/>
      <c r="H1471" s="1"/>
      <c r="I1471" s="1"/>
      <c r="J1471" s="1"/>
      <c r="K1471" s="1"/>
      <c r="L1471" s="1"/>
    </row>
    <row r="1472" spans="1:12" ht="12.75">
      <c r="A1472" s="1"/>
      <c r="B1472" s="2"/>
      <c r="H1472" s="1"/>
      <c r="I1472" s="1"/>
      <c r="J1472" s="1"/>
      <c r="K1472" s="1"/>
      <c r="L1472" s="1"/>
    </row>
    <row r="1473" spans="1:12" ht="12.75">
      <c r="A1473" s="1"/>
      <c r="B1473" s="2"/>
      <c r="H1473" s="1"/>
      <c r="I1473" s="1"/>
      <c r="J1473" s="1"/>
      <c r="K1473" s="1"/>
      <c r="L1473" s="1"/>
    </row>
    <row r="1474" spans="1:12" ht="12.75">
      <c r="A1474" s="1"/>
      <c r="B1474" s="2"/>
      <c r="H1474" s="1"/>
      <c r="I1474" s="1"/>
      <c r="J1474" s="1"/>
      <c r="K1474" s="1"/>
      <c r="L1474" s="1"/>
    </row>
    <row r="1475" spans="1:12" ht="12.75">
      <c r="A1475" s="1"/>
      <c r="B1475" s="2"/>
      <c r="H1475" s="1"/>
      <c r="I1475" s="1"/>
      <c r="J1475" s="1"/>
      <c r="K1475" s="1"/>
      <c r="L1475" s="1"/>
    </row>
    <row r="1476" spans="1:12" ht="12.75">
      <c r="A1476" s="1"/>
      <c r="B1476" s="2"/>
      <c r="H1476" s="1"/>
      <c r="I1476" s="1"/>
      <c r="J1476" s="1"/>
      <c r="K1476" s="1"/>
      <c r="L1476" s="1"/>
    </row>
    <row r="1477" spans="1:12" ht="12.75">
      <c r="A1477" s="1"/>
      <c r="B1477" s="2"/>
      <c r="H1477" s="1"/>
      <c r="I1477" s="1"/>
      <c r="J1477" s="1"/>
      <c r="K1477" s="1"/>
      <c r="L1477" s="1"/>
    </row>
    <row r="1478" spans="1:12" ht="12.75">
      <c r="A1478" s="1"/>
      <c r="B1478" s="2"/>
      <c r="H1478" s="1"/>
      <c r="I1478" s="1"/>
      <c r="J1478" s="1"/>
      <c r="K1478" s="1"/>
      <c r="L1478" s="1"/>
    </row>
    <row r="1479" spans="1:12" ht="12.75">
      <c r="A1479" s="1"/>
      <c r="B1479" s="2"/>
      <c r="H1479" s="1"/>
      <c r="I1479" s="1"/>
      <c r="J1479" s="1"/>
      <c r="K1479" s="1"/>
      <c r="L1479" s="1"/>
    </row>
    <row r="1480" spans="1:12" ht="12.75">
      <c r="A1480" s="1"/>
      <c r="B1480" s="2"/>
      <c r="H1480" s="1"/>
      <c r="I1480" s="1"/>
      <c r="J1480" s="1"/>
      <c r="K1480" s="1"/>
      <c r="L1480" s="1"/>
    </row>
    <row r="1481" spans="1:12" ht="12.75">
      <c r="A1481" s="1"/>
      <c r="B1481" s="2"/>
      <c r="H1481" s="1"/>
      <c r="I1481" s="1"/>
      <c r="J1481" s="1"/>
      <c r="K1481" s="1"/>
      <c r="L1481" s="1"/>
    </row>
    <row r="1482" spans="1:12" ht="12.75">
      <c r="A1482" s="1"/>
      <c r="B1482" s="2"/>
      <c r="H1482" s="1"/>
      <c r="I1482" s="1"/>
      <c r="J1482" s="1"/>
      <c r="K1482" s="1"/>
      <c r="L1482" s="1"/>
    </row>
    <row r="1483" spans="1:12" ht="12.75">
      <c r="A1483" s="1"/>
      <c r="B1483" s="2"/>
      <c r="H1483" s="1"/>
      <c r="I1483" s="1"/>
      <c r="J1483" s="1"/>
      <c r="K1483" s="1"/>
      <c r="L1483" s="1"/>
    </row>
    <row r="1484" spans="1:12" ht="12.75">
      <c r="A1484" s="1"/>
      <c r="B1484" s="2"/>
      <c r="H1484" s="1"/>
      <c r="I1484" s="1"/>
      <c r="J1484" s="1"/>
      <c r="K1484" s="1"/>
      <c r="L1484" s="1"/>
    </row>
    <row r="1485" spans="1:12" ht="12.75">
      <c r="A1485" s="1"/>
      <c r="B1485" s="2"/>
      <c r="H1485" s="1"/>
      <c r="I1485" s="1"/>
      <c r="J1485" s="1"/>
      <c r="K1485" s="1"/>
      <c r="L1485" s="1"/>
    </row>
    <row r="1486" spans="1:12" ht="12.75">
      <c r="A1486" s="1"/>
      <c r="B1486" s="2"/>
      <c r="H1486" s="1"/>
      <c r="I1486" s="1"/>
      <c r="J1486" s="1"/>
      <c r="K1486" s="1"/>
      <c r="L1486" s="1"/>
    </row>
    <row r="1487" spans="1:12" ht="12.75">
      <c r="A1487" s="1"/>
      <c r="B1487" s="2"/>
      <c r="H1487" s="1"/>
      <c r="I1487" s="1"/>
      <c r="J1487" s="1"/>
      <c r="K1487" s="1"/>
      <c r="L1487" s="1"/>
    </row>
    <row r="1488" spans="1:12" ht="12.75">
      <c r="A1488" s="1"/>
      <c r="B1488" s="2"/>
      <c r="H1488" s="1"/>
      <c r="I1488" s="1"/>
      <c r="J1488" s="1"/>
      <c r="K1488" s="1"/>
      <c r="L1488" s="1"/>
    </row>
    <row r="1489" spans="1:12" ht="12.75">
      <c r="A1489" s="1"/>
      <c r="B1489" s="2"/>
      <c r="H1489" s="1"/>
      <c r="I1489" s="1"/>
      <c r="J1489" s="1"/>
      <c r="K1489" s="1"/>
      <c r="L1489" s="1"/>
    </row>
    <row r="1490" spans="1:12" ht="12.75">
      <c r="A1490" s="1"/>
      <c r="B1490" s="2"/>
      <c r="H1490" s="1"/>
      <c r="I1490" s="1"/>
      <c r="J1490" s="1"/>
      <c r="K1490" s="1"/>
      <c r="L1490" s="1"/>
    </row>
    <row r="1491" spans="1:12" ht="12.75">
      <c r="A1491" s="1"/>
      <c r="B1491" s="2"/>
      <c r="H1491" s="1"/>
      <c r="I1491" s="1"/>
      <c r="J1491" s="1"/>
      <c r="K1491" s="1"/>
      <c r="L1491" s="1"/>
    </row>
    <row r="1492" spans="1:12" ht="12.75">
      <c r="A1492" s="1"/>
      <c r="B1492" s="2"/>
      <c r="H1492" s="1"/>
      <c r="I1492" s="1"/>
      <c r="J1492" s="1"/>
      <c r="K1492" s="1"/>
      <c r="L1492" s="1"/>
    </row>
    <row r="1493" spans="1:12" ht="12.75">
      <c r="A1493" s="1"/>
      <c r="B1493" s="2"/>
      <c r="H1493" s="1"/>
      <c r="I1493" s="1"/>
      <c r="J1493" s="1"/>
      <c r="K1493" s="1"/>
      <c r="L1493" s="1"/>
    </row>
    <row r="1494" spans="1:12" ht="12.75">
      <c r="A1494" s="1"/>
      <c r="B1494" s="2"/>
      <c r="H1494" s="1"/>
      <c r="I1494" s="1"/>
      <c r="J1494" s="1"/>
      <c r="K1494" s="1"/>
      <c r="L1494" s="1"/>
    </row>
    <row r="1495" spans="1:12" ht="12.75">
      <c r="A1495" s="1"/>
      <c r="B1495" s="2"/>
      <c r="H1495" s="1"/>
      <c r="I1495" s="1"/>
      <c r="J1495" s="1"/>
      <c r="K1495" s="1"/>
      <c r="L1495" s="1"/>
    </row>
    <row r="1496" spans="1:12" ht="12.75">
      <c r="A1496" s="1"/>
      <c r="B1496" s="2"/>
      <c r="H1496" s="1"/>
      <c r="I1496" s="1"/>
      <c r="J1496" s="1"/>
      <c r="K1496" s="1"/>
      <c r="L1496" s="1"/>
    </row>
    <row r="1497" spans="1:12" ht="12.75">
      <c r="A1497" s="1"/>
      <c r="B1497" s="2"/>
      <c r="H1497" s="1"/>
      <c r="I1497" s="1"/>
      <c r="J1497" s="1"/>
      <c r="K1497" s="1"/>
      <c r="L1497" s="1"/>
    </row>
    <row r="1498" spans="1:12" ht="12.75">
      <c r="A1498" s="1"/>
      <c r="B1498" s="2"/>
      <c r="H1498" s="1"/>
      <c r="I1498" s="1"/>
      <c r="J1498" s="1"/>
      <c r="K1498" s="1"/>
      <c r="L1498" s="1"/>
    </row>
    <row r="1499" spans="1:12" ht="12.75">
      <c r="A1499" s="1"/>
      <c r="B1499" s="2"/>
      <c r="H1499" s="1"/>
      <c r="I1499" s="1"/>
      <c r="J1499" s="1"/>
      <c r="K1499" s="1"/>
      <c r="L1499" s="1"/>
    </row>
    <row r="1500" spans="1:12" ht="12.75">
      <c r="A1500" s="1"/>
      <c r="B1500" s="2"/>
      <c r="H1500" s="1"/>
      <c r="I1500" s="1"/>
      <c r="J1500" s="1"/>
      <c r="K1500" s="1"/>
      <c r="L1500" s="1"/>
    </row>
    <row r="1501" spans="1:12" ht="12.75">
      <c r="A1501" s="1"/>
      <c r="B1501" s="2"/>
      <c r="H1501" s="1"/>
      <c r="I1501" s="1"/>
      <c r="J1501" s="1"/>
      <c r="K1501" s="1"/>
      <c r="L1501" s="1"/>
    </row>
    <row r="1502" spans="1:12" ht="12.75">
      <c r="A1502" s="1"/>
      <c r="B1502" s="2"/>
      <c r="H1502" s="1"/>
      <c r="I1502" s="1"/>
      <c r="J1502" s="1"/>
      <c r="K1502" s="1"/>
      <c r="L1502" s="1"/>
    </row>
    <row r="1503" spans="1:12" ht="12.75">
      <c r="A1503" s="1"/>
      <c r="B1503" s="2"/>
      <c r="H1503" s="1"/>
      <c r="I1503" s="1"/>
      <c r="J1503" s="1"/>
      <c r="K1503" s="1"/>
      <c r="L1503" s="1"/>
    </row>
    <row r="1504" spans="1:12" ht="12.75">
      <c r="A1504" s="1"/>
      <c r="B1504" s="2"/>
      <c r="H1504" s="1"/>
      <c r="I1504" s="1"/>
      <c r="J1504" s="1"/>
      <c r="K1504" s="1"/>
      <c r="L1504" s="1"/>
    </row>
    <row r="1505" spans="1:12" ht="12.75">
      <c r="A1505" s="1"/>
      <c r="B1505" s="2"/>
      <c r="H1505" s="1"/>
      <c r="I1505" s="1"/>
      <c r="J1505" s="1"/>
      <c r="K1505" s="1"/>
      <c r="L1505" s="1"/>
    </row>
    <row r="1506" spans="1:12" ht="12.75">
      <c r="A1506" s="1"/>
      <c r="B1506" s="2"/>
      <c r="H1506" s="1"/>
      <c r="I1506" s="1"/>
      <c r="J1506" s="1"/>
      <c r="K1506" s="1"/>
      <c r="L1506" s="1"/>
    </row>
    <row r="1507" spans="1:12" ht="12.75">
      <c r="A1507" s="1"/>
      <c r="B1507" s="2"/>
      <c r="H1507" s="1"/>
      <c r="I1507" s="1"/>
      <c r="J1507" s="1"/>
      <c r="K1507" s="1"/>
      <c r="L1507" s="1"/>
    </row>
    <row r="1508" spans="1:12" ht="12.75">
      <c r="A1508" s="1"/>
      <c r="B1508" s="2"/>
      <c r="H1508" s="1"/>
      <c r="I1508" s="1"/>
      <c r="J1508" s="1"/>
      <c r="K1508" s="1"/>
      <c r="L1508" s="1"/>
    </row>
    <row r="1509" spans="1:12" ht="12.75">
      <c r="A1509" s="1"/>
      <c r="B1509" s="2"/>
      <c r="H1509" s="1"/>
      <c r="I1509" s="1"/>
      <c r="J1509" s="1"/>
      <c r="K1509" s="1"/>
      <c r="L1509" s="1"/>
    </row>
    <row r="1510" spans="1:12" ht="12.75">
      <c r="A1510" s="1"/>
      <c r="B1510" s="2"/>
      <c r="H1510" s="1"/>
      <c r="I1510" s="1"/>
      <c r="J1510" s="1"/>
      <c r="K1510" s="1"/>
      <c r="L1510" s="1"/>
    </row>
    <row r="1511" spans="1:12" ht="12.75">
      <c r="A1511" s="1"/>
      <c r="B1511" s="2"/>
      <c r="H1511" s="1"/>
      <c r="I1511" s="1"/>
      <c r="J1511" s="1"/>
      <c r="K1511" s="1"/>
      <c r="L1511" s="1"/>
    </row>
    <row r="1512" spans="1:12" ht="12.75">
      <c r="A1512" s="1"/>
      <c r="B1512" s="2"/>
      <c r="H1512" s="1"/>
      <c r="I1512" s="1"/>
      <c r="J1512" s="1"/>
      <c r="K1512" s="1"/>
      <c r="L1512" s="1"/>
    </row>
    <row r="1513" spans="1:12" ht="12.75">
      <c r="A1513" s="1"/>
      <c r="B1513" s="2"/>
      <c r="H1513" s="1"/>
      <c r="I1513" s="1"/>
      <c r="J1513" s="1"/>
      <c r="K1513" s="1"/>
      <c r="L1513" s="1"/>
    </row>
    <row r="1514" spans="1:12" ht="12.75">
      <c r="A1514" s="1"/>
      <c r="B1514" s="2"/>
      <c r="H1514" s="1"/>
      <c r="I1514" s="1"/>
      <c r="J1514" s="1"/>
      <c r="K1514" s="1"/>
      <c r="L1514" s="1"/>
    </row>
    <row r="1515" spans="1:12" ht="12.75">
      <c r="A1515" s="1"/>
      <c r="B1515" s="2"/>
      <c r="H1515" s="1"/>
      <c r="I1515" s="1"/>
      <c r="J1515" s="1"/>
      <c r="K1515" s="1"/>
      <c r="L1515" s="1"/>
    </row>
    <row r="1516" spans="1:12" ht="12.75">
      <c r="A1516" s="1"/>
      <c r="B1516" s="2"/>
      <c r="H1516" s="1"/>
      <c r="I1516" s="1"/>
      <c r="J1516" s="1"/>
      <c r="K1516" s="1"/>
      <c r="L1516" s="1"/>
    </row>
    <row r="1517" spans="1:12" ht="12.75">
      <c r="A1517" s="1"/>
      <c r="B1517" s="2"/>
      <c r="H1517" s="1"/>
      <c r="I1517" s="1"/>
      <c r="J1517" s="1"/>
      <c r="K1517" s="1"/>
      <c r="L1517" s="1"/>
    </row>
    <row r="1518" spans="1:12" ht="12.75">
      <c r="A1518" s="1"/>
      <c r="B1518" s="2"/>
      <c r="H1518" s="1"/>
      <c r="I1518" s="1"/>
      <c r="J1518" s="1"/>
      <c r="K1518" s="1"/>
      <c r="L1518" s="1"/>
    </row>
    <row r="1519" spans="1:12" ht="12.75">
      <c r="A1519" s="1"/>
      <c r="B1519" s="2"/>
      <c r="H1519" s="1"/>
      <c r="I1519" s="1"/>
      <c r="J1519" s="1"/>
      <c r="K1519" s="1"/>
      <c r="L1519" s="1"/>
    </row>
    <row r="1520" spans="1:12" ht="12.75">
      <c r="A1520" s="1"/>
      <c r="B1520" s="2"/>
      <c r="H1520" s="1"/>
      <c r="I1520" s="1"/>
      <c r="J1520" s="1"/>
      <c r="K1520" s="1"/>
      <c r="L1520" s="1"/>
    </row>
    <row r="1521" spans="1:12" ht="12.75">
      <c r="A1521" s="1"/>
      <c r="B1521" s="2"/>
      <c r="H1521" s="1"/>
      <c r="I1521" s="1"/>
      <c r="J1521" s="1"/>
      <c r="K1521" s="1"/>
      <c r="L1521" s="1"/>
    </row>
    <row r="1522" spans="1:12" ht="12.75">
      <c r="A1522" s="1"/>
      <c r="B1522" s="2"/>
      <c r="H1522" s="1"/>
      <c r="I1522" s="1"/>
      <c r="J1522" s="1"/>
      <c r="K1522" s="1"/>
      <c r="L1522" s="1"/>
    </row>
    <row r="1523" spans="1:12" ht="12.75">
      <c r="A1523" s="1"/>
      <c r="B1523" s="2"/>
      <c r="H1523" s="1"/>
      <c r="I1523" s="1"/>
      <c r="J1523" s="1"/>
      <c r="K1523" s="1"/>
      <c r="L1523" s="1"/>
    </row>
    <row r="1524" spans="1:12" ht="12.75">
      <c r="A1524" s="1"/>
      <c r="B1524" s="2"/>
      <c r="H1524" s="1"/>
      <c r="I1524" s="1"/>
      <c r="J1524" s="1"/>
      <c r="K1524" s="1"/>
      <c r="L1524" s="1"/>
    </row>
    <row r="1525" spans="1:12" ht="12.75">
      <c r="A1525" s="1"/>
      <c r="B1525" s="2"/>
      <c r="H1525" s="1"/>
      <c r="I1525" s="1"/>
      <c r="J1525" s="1"/>
      <c r="K1525" s="1"/>
      <c r="L1525" s="1"/>
    </row>
    <row r="1526" spans="1:12" ht="12.75">
      <c r="A1526" s="1"/>
      <c r="B1526" s="2"/>
      <c r="H1526" s="1"/>
      <c r="I1526" s="1"/>
      <c r="J1526" s="1"/>
      <c r="K1526" s="1"/>
      <c r="L1526" s="1"/>
    </row>
    <row r="1527" spans="1:12" ht="12.75">
      <c r="A1527" s="1"/>
      <c r="B1527" s="2"/>
      <c r="H1527" s="1"/>
      <c r="I1527" s="1"/>
      <c r="J1527" s="1"/>
      <c r="K1527" s="1"/>
      <c r="L1527" s="1"/>
    </row>
    <row r="1528" spans="1:12" ht="12.75">
      <c r="A1528" s="1"/>
      <c r="B1528" s="2"/>
      <c r="H1528" s="1"/>
      <c r="I1528" s="1"/>
      <c r="J1528" s="1"/>
      <c r="K1528" s="1"/>
      <c r="L1528" s="1"/>
    </row>
    <row r="1529" spans="1:12" ht="12.75">
      <c r="A1529" s="1"/>
      <c r="B1529" s="2"/>
      <c r="H1529" s="1"/>
      <c r="I1529" s="1"/>
      <c r="J1529" s="1"/>
      <c r="K1529" s="1"/>
      <c r="L1529" s="1"/>
    </row>
    <row r="1530" spans="1:12" ht="12.75">
      <c r="A1530" s="1"/>
      <c r="B1530" s="2"/>
      <c r="H1530" s="1"/>
      <c r="I1530" s="1"/>
      <c r="J1530" s="1"/>
      <c r="K1530" s="1"/>
      <c r="L1530" s="1"/>
    </row>
    <row r="1531" spans="1:12" ht="12.75">
      <c r="A1531" s="1"/>
      <c r="B1531" s="2"/>
      <c r="H1531" s="1"/>
      <c r="I1531" s="1"/>
      <c r="J1531" s="1"/>
      <c r="K1531" s="1"/>
      <c r="L1531" s="1"/>
    </row>
    <row r="1532" spans="1:12" ht="12.75">
      <c r="A1532" s="1"/>
      <c r="B1532" s="2"/>
      <c r="H1532" s="1"/>
      <c r="I1532" s="1"/>
      <c r="J1532" s="1"/>
      <c r="K1532" s="1"/>
      <c r="L1532" s="1"/>
    </row>
    <row r="1533" spans="1:12" ht="12.75">
      <c r="A1533" s="1"/>
      <c r="B1533" s="2"/>
      <c r="H1533" s="1"/>
      <c r="I1533" s="1"/>
      <c r="J1533" s="1"/>
      <c r="K1533" s="1"/>
      <c r="L1533" s="1"/>
    </row>
    <row r="1534" spans="1:12" ht="12.75">
      <c r="A1534" s="1"/>
      <c r="B1534" s="2"/>
      <c r="H1534" s="1"/>
      <c r="I1534" s="1"/>
      <c r="J1534" s="1"/>
      <c r="K1534" s="1"/>
      <c r="L1534" s="1"/>
    </row>
    <row r="1535" spans="1:12" ht="12.75">
      <c r="A1535" s="1"/>
      <c r="B1535" s="2"/>
      <c r="H1535" s="1"/>
      <c r="I1535" s="1"/>
      <c r="J1535" s="1"/>
      <c r="K1535" s="1"/>
      <c r="L1535" s="1"/>
    </row>
    <row r="1536" spans="1:12" ht="12.75">
      <c r="A1536" s="1"/>
      <c r="B1536" s="2"/>
      <c r="H1536" s="1"/>
      <c r="I1536" s="1"/>
      <c r="J1536" s="1"/>
      <c r="K1536" s="1"/>
      <c r="L1536" s="1"/>
    </row>
    <row r="1537" spans="1:12" ht="12.75">
      <c r="A1537" s="1"/>
      <c r="B1537" s="2"/>
      <c r="H1537" s="1"/>
      <c r="I1537" s="1"/>
      <c r="J1537" s="1"/>
      <c r="K1537" s="1"/>
      <c r="L1537" s="1"/>
    </row>
    <row r="1538" spans="1:12" ht="12.75">
      <c r="A1538" s="1"/>
      <c r="B1538" s="2"/>
      <c r="H1538" s="1"/>
      <c r="I1538" s="1"/>
      <c r="J1538" s="1"/>
      <c r="K1538" s="1"/>
      <c r="L1538" s="1"/>
    </row>
    <row r="1539" spans="1:12" ht="12.75">
      <c r="A1539" s="1"/>
      <c r="B1539" s="2"/>
      <c r="H1539" s="1"/>
      <c r="I1539" s="1"/>
      <c r="J1539" s="1"/>
      <c r="K1539" s="1"/>
      <c r="L1539" s="1"/>
    </row>
    <row r="1540" spans="1:12" ht="12.75">
      <c r="A1540" s="1"/>
      <c r="B1540" s="2"/>
      <c r="H1540" s="1"/>
      <c r="I1540" s="1"/>
      <c r="J1540" s="1"/>
      <c r="K1540" s="1"/>
      <c r="L1540" s="1"/>
    </row>
    <row r="1541" spans="1:12" ht="12.75">
      <c r="A1541" s="1"/>
      <c r="B1541" s="2"/>
      <c r="H1541" s="1"/>
      <c r="I1541" s="1"/>
      <c r="J1541" s="1"/>
      <c r="K1541" s="1"/>
      <c r="L1541" s="1"/>
    </row>
    <row r="1542" spans="1:12" ht="12.75">
      <c r="A1542" s="1"/>
      <c r="B1542" s="2"/>
      <c r="H1542" s="1"/>
      <c r="I1542" s="1"/>
      <c r="J1542" s="1"/>
      <c r="K1542" s="1"/>
      <c r="L1542" s="1"/>
    </row>
    <row r="1543" spans="1:12" ht="12.75">
      <c r="A1543" s="1"/>
      <c r="B1543" s="2"/>
      <c r="H1543" s="1"/>
      <c r="I1543" s="1"/>
      <c r="J1543" s="1"/>
      <c r="K1543" s="1"/>
      <c r="L1543" s="1"/>
    </row>
    <row r="1544" spans="1:12" ht="12.75">
      <c r="A1544" s="1"/>
      <c r="B1544" s="2"/>
      <c r="H1544" s="1"/>
      <c r="I1544" s="1"/>
      <c r="J1544" s="1"/>
      <c r="K1544" s="1"/>
      <c r="L1544" s="1"/>
    </row>
    <row r="1545" spans="1:12" ht="12.75">
      <c r="A1545" s="1"/>
      <c r="B1545" s="2"/>
      <c r="H1545" s="1"/>
      <c r="I1545" s="1"/>
      <c r="J1545" s="1"/>
      <c r="K1545" s="1"/>
      <c r="L1545" s="1"/>
    </row>
    <row r="1546" spans="1:12" ht="12.75">
      <c r="A1546" s="1"/>
      <c r="B1546" s="2"/>
      <c r="H1546" s="1"/>
      <c r="I1546" s="1"/>
      <c r="J1546" s="1"/>
      <c r="K1546" s="1"/>
      <c r="L1546" s="1"/>
    </row>
    <row r="1547" spans="1:12" ht="12.75">
      <c r="A1547" s="1"/>
      <c r="B1547" s="2"/>
      <c r="H1547" s="1"/>
      <c r="I1547" s="1"/>
      <c r="J1547" s="1"/>
      <c r="K1547" s="1"/>
      <c r="L1547" s="1"/>
    </row>
    <row r="1548" spans="1:12" ht="12.75">
      <c r="A1548" s="1"/>
      <c r="B1548" s="2"/>
      <c r="H1548" s="1"/>
      <c r="I1548" s="1"/>
      <c r="J1548" s="1"/>
      <c r="K1548" s="1"/>
      <c r="L1548" s="1"/>
    </row>
    <row r="1549" spans="1:12" ht="12.75">
      <c r="A1549" s="1"/>
      <c r="B1549" s="2"/>
      <c r="H1549" s="1"/>
      <c r="I1549" s="1"/>
      <c r="J1549" s="1"/>
      <c r="K1549" s="1"/>
      <c r="L1549" s="1"/>
    </row>
    <row r="1550" spans="1:12" ht="12.75">
      <c r="A1550" s="1"/>
      <c r="B1550" s="2"/>
      <c r="H1550" s="1"/>
      <c r="I1550" s="1"/>
      <c r="J1550" s="1"/>
      <c r="K1550" s="1"/>
      <c r="L1550" s="1"/>
    </row>
    <row r="1551" spans="1:12" ht="12.75">
      <c r="A1551" s="1"/>
      <c r="B1551" s="2"/>
      <c r="H1551" s="1"/>
      <c r="I1551" s="1"/>
      <c r="J1551" s="1"/>
      <c r="K1551" s="1"/>
      <c r="L1551" s="1"/>
    </row>
    <row r="1552" spans="1:12" ht="12.75">
      <c r="A1552" s="1"/>
      <c r="B1552" s="2"/>
      <c r="H1552" s="1"/>
      <c r="I1552" s="1"/>
      <c r="J1552" s="1"/>
      <c r="K1552" s="1"/>
      <c r="L1552" s="1"/>
    </row>
    <row r="1553" spans="1:12" ht="12.75">
      <c r="A1553" s="1"/>
      <c r="B1553" s="2"/>
      <c r="H1553" s="1"/>
      <c r="I1553" s="1"/>
      <c r="J1553" s="1"/>
      <c r="K1553" s="1"/>
      <c r="L1553" s="1"/>
    </row>
    <row r="1554" spans="1:12" ht="12.75">
      <c r="A1554" s="1"/>
      <c r="B1554" s="2"/>
      <c r="H1554" s="1"/>
      <c r="I1554" s="1"/>
      <c r="J1554" s="1"/>
      <c r="K1554" s="1"/>
      <c r="L1554" s="1"/>
    </row>
    <row r="1555" spans="1:12" ht="12.75">
      <c r="A1555" s="1"/>
      <c r="B1555" s="2"/>
      <c r="H1555" s="1"/>
      <c r="I1555" s="1"/>
      <c r="J1555" s="1"/>
      <c r="K1555" s="1"/>
      <c r="L1555" s="1"/>
    </row>
    <row r="1556" spans="1:12" ht="12.75">
      <c r="A1556" s="1"/>
      <c r="B1556" s="2"/>
      <c r="H1556" s="1"/>
      <c r="I1556" s="1"/>
      <c r="J1556" s="1"/>
      <c r="K1556" s="1"/>
      <c r="L1556" s="1"/>
    </row>
    <row r="1557" spans="1:12" ht="12.75">
      <c r="A1557" s="1"/>
      <c r="B1557" s="2"/>
      <c r="H1557" s="1"/>
      <c r="I1557" s="1"/>
      <c r="J1557" s="1"/>
      <c r="K1557" s="1"/>
      <c r="L1557" s="1"/>
    </row>
    <row r="1558" spans="1:12" ht="12.75">
      <c r="A1558" s="1"/>
      <c r="B1558" s="2"/>
      <c r="H1558" s="1"/>
      <c r="I1558" s="1"/>
      <c r="J1558" s="1"/>
      <c r="K1558" s="1"/>
      <c r="L1558" s="1"/>
    </row>
    <row r="1559" spans="1:12" ht="12.75">
      <c r="A1559" s="1"/>
      <c r="B1559" s="2"/>
      <c r="H1559" s="1"/>
      <c r="I1559" s="1"/>
      <c r="J1559" s="1"/>
      <c r="K1559" s="1"/>
      <c r="L1559" s="1"/>
    </row>
    <row r="1560" spans="1:12" ht="12.75">
      <c r="A1560" s="1"/>
      <c r="B1560" s="2"/>
      <c r="H1560" s="1"/>
      <c r="I1560" s="1"/>
      <c r="J1560" s="1"/>
      <c r="K1560" s="1"/>
      <c r="L1560" s="1"/>
    </row>
    <row r="1561" spans="1:12" ht="12.75">
      <c r="A1561" s="1"/>
      <c r="B1561" s="2"/>
      <c r="H1561" s="1"/>
      <c r="I1561" s="1"/>
      <c r="J1561" s="1"/>
      <c r="K1561" s="1"/>
      <c r="L1561" s="1"/>
    </row>
    <row r="1562" spans="1:12" ht="12.75">
      <c r="A1562" s="1"/>
      <c r="B1562" s="2"/>
      <c r="H1562" s="1"/>
      <c r="I1562" s="1"/>
      <c r="J1562" s="1"/>
      <c r="K1562" s="1"/>
      <c r="L1562" s="1"/>
    </row>
    <row r="1563" spans="1:12" ht="12.75">
      <c r="A1563" s="1"/>
      <c r="B1563" s="2"/>
      <c r="H1563" s="1"/>
      <c r="I1563" s="1"/>
      <c r="J1563" s="1"/>
      <c r="K1563" s="1"/>
      <c r="L1563" s="1"/>
    </row>
    <row r="1564" spans="1:12" ht="12.75">
      <c r="A1564" s="1"/>
      <c r="B1564" s="2"/>
      <c r="H1564" s="1"/>
      <c r="I1564" s="1"/>
      <c r="J1564" s="1"/>
      <c r="K1564" s="1"/>
      <c r="L1564" s="1"/>
    </row>
    <row r="1565" spans="1:12" ht="12.75">
      <c r="A1565" s="1"/>
      <c r="B1565" s="2"/>
      <c r="H1565" s="1"/>
      <c r="I1565" s="1"/>
      <c r="J1565" s="1"/>
      <c r="K1565" s="1"/>
      <c r="L1565" s="1"/>
    </row>
    <row r="1566" spans="1:12" ht="12.75">
      <c r="A1566" s="1"/>
      <c r="B1566" s="2"/>
      <c r="H1566" s="1"/>
      <c r="I1566" s="1"/>
      <c r="J1566" s="1"/>
      <c r="K1566" s="1"/>
      <c r="L1566" s="1"/>
    </row>
    <row r="1567" spans="1:12" ht="12.75">
      <c r="A1567" s="1"/>
      <c r="B1567" s="2"/>
      <c r="H1567" s="1"/>
      <c r="I1567" s="1"/>
      <c r="J1567" s="1"/>
      <c r="K1567" s="1"/>
      <c r="L1567" s="1"/>
    </row>
    <row r="1568" spans="1:12" ht="12.75">
      <c r="A1568" s="1"/>
      <c r="B1568" s="2"/>
      <c r="H1568" s="1"/>
      <c r="I1568" s="1"/>
      <c r="J1568" s="1"/>
      <c r="K1568" s="1"/>
      <c r="L1568" s="1"/>
    </row>
    <row r="1569" spans="1:12" ht="12.75">
      <c r="A1569" s="1"/>
      <c r="B1569" s="2"/>
      <c r="H1569" s="1"/>
      <c r="I1569" s="1"/>
      <c r="J1569" s="1"/>
      <c r="K1569" s="1"/>
      <c r="L1569" s="1"/>
    </row>
    <row r="1570" spans="1:12" ht="12.75">
      <c r="A1570" s="1"/>
      <c r="B1570" s="2"/>
      <c r="H1570" s="1"/>
      <c r="I1570" s="1"/>
      <c r="J1570" s="1"/>
      <c r="K1570" s="1"/>
      <c r="L1570" s="1"/>
    </row>
    <row r="1571" spans="1:12" ht="12.75">
      <c r="A1571" s="1"/>
      <c r="B1571" s="2"/>
      <c r="H1571" s="1"/>
      <c r="I1571" s="1"/>
      <c r="J1571" s="1"/>
      <c r="K1571" s="1"/>
      <c r="L1571" s="1"/>
    </row>
    <row r="1572" spans="1:12" ht="12.75">
      <c r="A1572" s="1"/>
      <c r="B1572" s="2"/>
      <c r="H1572" s="1"/>
      <c r="I1572" s="1"/>
      <c r="J1572" s="1"/>
      <c r="K1572" s="1"/>
      <c r="L1572" s="1"/>
    </row>
    <row r="1573" spans="1:12" ht="12.75">
      <c r="A1573" s="1"/>
      <c r="B1573" s="2"/>
      <c r="H1573" s="1"/>
      <c r="I1573" s="1"/>
      <c r="J1573" s="1"/>
      <c r="K1573" s="1"/>
      <c r="L1573" s="1"/>
    </row>
    <row r="1574" spans="1:12" ht="12.75">
      <c r="A1574" s="1"/>
      <c r="B1574" s="2"/>
      <c r="H1574" s="1"/>
      <c r="I1574" s="1"/>
      <c r="J1574" s="1"/>
      <c r="K1574" s="1"/>
      <c r="L1574" s="1"/>
    </row>
    <row r="1575" spans="1:12" ht="12.75">
      <c r="A1575" s="1"/>
      <c r="B1575" s="2"/>
      <c r="H1575" s="1"/>
      <c r="I1575" s="1"/>
      <c r="J1575" s="1"/>
      <c r="K1575" s="1"/>
      <c r="L1575" s="1"/>
    </row>
    <row r="1576" spans="1:12" ht="12.75">
      <c r="A1576" s="1"/>
      <c r="B1576" s="2"/>
      <c r="H1576" s="1"/>
      <c r="I1576" s="1"/>
      <c r="J1576" s="1"/>
      <c r="K1576" s="1"/>
      <c r="L1576" s="1"/>
    </row>
    <row r="1577" spans="1:12" ht="12.75">
      <c r="A1577" s="1"/>
      <c r="B1577" s="2"/>
      <c r="H1577" s="1"/>
      <c r="I1577" s="1"/>
      <c r="J1577" s="1"/>
      <c r="K1577" s="1"/>
      <c r="L1577" s="1"/>
    </row>
    <row r="1578" spans="1:12" ht="12.75">
      <c r="A1578" s="1"/>
      <c r="B1578" s="2"/>
      <c r="H1578" s="1"/>
      <c r="I1578" s="1"/>
      <c r="J1578" s="1"/>
      <c r="K1578" s="1"/>
      <c r="L1578" s="1"/>
    </row>
    <row r="1579" spans="1:12" ht="12.75">
      <c r="A1579" s="1"/>
      <c r="B1579" s="2"/>
      <c r="H1579" s="1"/>
      <c r="I1579" s="1"/>
      <c r="J1579" s="1"/>
      <c r="K1579" s="1"/>
      <c r="L1579" s="1"/>
    </row>
    <row r="1580" spans="1:12" ht="12.75">
      <c r="A1580" s="1"/>
      <c r="B1580" s="2"/>
      <c r="H1580" s="1"/>
      <c r="I1580" s="1"/>
      <c r="J1580" s="1"/>
      <c r="K1580" s="1"/>
      <c r="L1580" s="1"/>
    </row>
    <row r="1581" spans="1:12" ht="12.75">
      <c r="A1581" s="1"/>
      <c r="B1581" s="2"/>
      <c r="H1581" s="1"/>
      <c r="I1581" s="1"/>
      <c r="J1581" s="1"/>
      <c r="K1581" s="1"/>
      <c r="L1581" s="1"/>
    </row>
    <row r="1582" spans="1:12" ht="12.75">
      <c r="A1582" s="1"/>
      <c r="B1582" s="2"/>
      <c r="H1582" s="1"/>
      <c r="I1582" s="1"/>
      <c r="J1582" s="1"/>
      <c r="K1582" s="1"/>
      <c r="L1582" s="1"/>
    </row>
    <row r="1583" spans="1:12" ht="12.75">
      <c r="A1583" s="1"/>
      <c r="B1583" s="2"/>
      <c r="H1583" s="1"/>
      <c r="I1583" s="1"/>
      <c r="J1583" s="1"/>
      <c r="K1583" s="1"/>
      <c r="L1583" s="1"/>
    </row>
    <row r="1584" spans="1:12" ht="12.75">
      <c r="A1584" s="1"/>
      <c r="B1584" s="2"/>
      <c r="H1584" s="1"/>
      <c r="I1584" s="1"/>
      <c r="J1584" s="1"/>
      <c r="K1584" s="1"/>
      <c r="L1584" s="1"/>
    </row>
    <row r="1585" spans="1:12" ht="12.75">
      <c r="A1585" s="1"/>
      <c r="B1585" s="2"/>
      <c r="H1585" s="1"/>
      <c r="I1585" s="1"/>
      <c r="J1585" s="1"/>
      <c r="K1585" s="1"/>
      <c r="L1585" s="1"/>
    </row>
    <row r="1586" spans="1:12" ht="12.75">
      <c r="A1586" s="1"/>
      <c r="B1586" s="2"/>
      <c r="H1586" s="1"/>
      <c r="I1586" s="1"/>
      <c r="J1586" s="1"/>
      <c r="K1586" s="1"/>
      <c r="L1586" s="1"/>
    </row>
    <row r="1587" spans="1:12" ht="12.75">
      <c r="A1587" s="1"/>
      <c r="B1587" s="2"/>
      <c r="H1587" s="1"/>
      <c r="I1587" s="1"/>
      <c r="J1587" s="1"/>
      <c r="K1587" s="1"/>
      <c r="L1587" s="1"/>
    </row>
    <row r="1588" spans="1:12" ht="12.75">
      <c r="A1588" s="1"/>
      <c r="B1588" s="2"/>
      <c r="H1588" s="1"/>
      <c r="I1588" s="1"/>
      <c r="J1588" s="1"/>
      <c r="K1588" s="1"/>
      <c r="L1588" s="1"/>
    </row>
    <row r="1589" spans="1:12" ht="12.75">
      <c r="A1589" s="1"/>
      <c r="B1589" s="2"/>
      <c r="H1589" s="1"/>
      <c r="I1589" s="1"/>
      <c r="J1589" s="1"/>
      <c r="K1589" s="1"/>
      <c r="L1589" s="1"/>
    </row>
    <row r="1590" spans="1:12" ht="12.75">
      <c r="A1590" s="1"/>
      <c r="B1590" s="2"/>
      <c r="H1590" s="1"/>
      <c r="I1590" s="1"/>
      <c r="J1590" s="1"/>
      <c r="K1590" s="1"/>
      <c r="L1590" s="1"/>
    </row>
    <row r="1591" spans="1:12" ht="12.75">
      <c r="A1591" s="1"/>
      <c r="B1591" s="2"/>
      <c r="H1591" s="1"/>
      <c r="I1591" s="1"/>
      <c r="J1591" s="1"/>
      <c r="K1591" s="1"/>
      <c r="L1591" s="1"/>
    </row>
    <row r="1592" spans="1:12" ht="12.75">
      <c r="A1592" s="1"/>
      <c r="B1592" s="2"/>
      <c r="H1592" s="1"/>
      <c r="I1592" s="1"/>
      <c r="J1592" s="1"/>
      <c r="K1592" s="1"/>
      <c r="L1592" s="1"/>
    </row>
    <row r="1593" spans="1:12" ht="12.75">
      <c r="A1593" s="1"/>
      <c r="B1593" s="2"/>
      <c r="H1593" s="1"/>
      <c r="I1593" s="1"/>
      <c r="J1593" s="1"/>
      <c r="K1593" s="1"/>
      <c r="L1593" s="1"/>
    </row>
    <row r="1594" spans="1:12" ht="12.75">
      <c r="A1594" s="1"/>
      <c r="B1594" s="2"/>
      <c r="H1594" s="1"/>
      <c r="I1594" s="1"/>
      <c r="J1594" s="1"/>
      <c r="K1594" s="1"/>
      <c r="L1594" s="1"/>
    </row>
    <row r="1595" spans="1:12" ht="12.75">
      <c r="A1595" s="1"/>
      <c r="B1595" s="2"/>
      <c r="H1595" s="1"/>
      <c r="I1595" s="1"/>
      <c r="J1595" s="1"/>
      <c r="K1595" s="1"/>
      <c r="L1595" s="1"/>
    </row>
    <row r="1596" spans="1:12" ht="12.75">
      <c r="A1596" s="1"/>
      <c r="B1596" s="2"/>
      <c r="H1596" s="1"/>
      <c r="I1596" s="1"/>
      <c r="J1596" s="1"/>
      <c r="K1596" s="1"/>
      <c r="L1596" s="1"/>
    </row>
    <row r="1597" spans="1:12" ht="12.75">
      <c r="A1597" s="1"/>
      <c r="B1597" s="2"/>
      <c r="H1597" s="1"/>
      <c r="I1597" s="1"/>
      <c r="J1597" s="1"/>
      <c r="K1597" s="1"/>
      <c r="L1597" s="1"/>
    </row>
    <row r="1598" spans="1:12" ht="12.75">
      <c r="A1598" s="1"/>
      <c r="B1598" s="2"/>
      <c r="H1598" s="1"/>
      <c r="I1598" s="1"/>
      <c r="J1598" s="1"/>
      <c r="K1598" s="1"/>
      <c r="L1598" s="1"/>
    </row>
    <row r="1599" spans="1:12" ht="12.75">
      <c r="A1599" s="1"/>
      <c r="B1599" s="2"/>
      <c r="H1599" s="1"/>
      <c r="I1599" s="1"/>
      <c r="J1599" s="1"/>
      <c r="K1599" s="1"/>
      <c r="L1599" s="1"/>
    </row>
    <row r="1600" spans="1:12" ht="12.75">
      <c r="A1600" s="1"/>
      <c r="B1600" s="2"/>
      <c r="H1600" s="1"/>
      <c r="I1600" s="1"/>
      <c r="J1600" s="1"/>
      <c r="K1600" s="1"/>
      <c r="L1600" s="1"/>
    </row>
    <row r="1601" spans="1:12" ht="12.75">
      <c r="A1601" s="1"/>
      <c r="B1601" s="2"/>
      <c r="H1601" s="1"/>
      <c r="I1601" s="1"/>
      <c r="J1601" s="1"/>
      <c r="K1601" s="1"/>
      <c r="L1601" s="1"/>
    </row>
    <row r="1602" spans="1:12" ht="12.75">
      <c r="A1602" s="1"/>
      <c r="B1602" s="2"/>
      <c r="H1602" s="1"/>
      <c r="I1602" s="1"/>
      <c r="J1602" s="1"/>
      <c r="K1602" s="1"/>
      <c r="L1602" s="1"/>
    </row>
    <row r="1603" spans="1:12" ht="12.75">
      <c r="A1603" s="1"/>
      <c r="B1603" s="2"/>
      <c r="H1603" s="1"/>
      <c r="I1603" s="1"/>
      <c r="J1603" s="1"/>
      <c r="K1603" s="1"/>
      <c r="L1603" s="1"/>
    </row>
    <row r="1604" spans="1:12" ht="12.75">
      <c r="A1604" s="1"/>
      <c r="B1604" s="2"/>
      <c r="H1604" s="1"/>
      <c r="I1604" s="1"/>
      <c r="J1604" s="1"/>
      <c r="K1604" s="1"/>
      <c r="L1604" s="1"/>
    </row>
    <row r="1605" spans="1:12" ht="12.75">
      <c r="A1605" s="1"/>
      <c r="B1605" s="2"/>
      <c r="H1605" s="1"/>
      <c r="I1605" s="1"/>
      <c r="J1605" s="1"/>
      <c r="K1605" s="1"/>
      <c r="L1605" s="1"/>
    </row>
    <row r="1606" spans="1:12" ht="12.75">
      <c r="A1606" s="1"/>
      <c r="B1606" s="2"/>
      <c r="H1606" s="1"/>
      <c r="I1606" s="1"/>
      <c r="J1606" s="1"/>
      <c r="K1606" s="1"/>
      <c r="L1606" s="1"/>
    </row>
    <row r="1607" spans="1:12" ht="12.75">
      <c r="A1607" s="1"/>
      <c r="B1607" s="2"/>
      <c r="H1607" s="1"/>
      <c r="I1607" s="1"/>
      <c r="J1607" s="1"/>
      <c r="K1607" s="1"/>
      <c r="L1607" s="1"/>
    </row>
    <row r="1608" spans="1:12" ht="12.75">
      <c r="A1608" s="1"/>
      <c r="B1608" s="2"/>
      <c r="H1608" s="1"/>
      <c r="I1608" s="1"/>
      <c r="J1608" s="1"/>
      <c r="K1608" s="1"/>
      <c r="L1608" s="1"/>
    </row>
    <row r="1609" spans="1:12" ht="12.75">
      <c r="A1609" s="1"/>
      <c r="B1609" s="2"/>
      <c r="H1609" s="1"/>
      <c r="I1609" s="1"/>
      <c r="J1609" s="1"/>
      <c r="K1609" s="1"/>
      <c r="L1609" s="1"/>
    </row>
    <row r="1610" spans="1:12" ht="12.75">
      <c r="A1610" s="1"/>
      <c r="B1610" s="2"/>
      <c r="H1610" s="1"/>
      <c r="I1610" s="1"/>
      <c r="J1610" s="1"/>
      <c r="K1610" s="1"/>
      <c r="L1610" s="1"/>
    </row>
    <row r="1611" spans="1:12" ht="12.75">
      <c r="A1611" s="1"/>
      <c r="B1611" s="2"/>
      <c r="H1611" s="1"/>
      <c r="I1611" s="1"/>
      <c r="J1611" s="1"/>
      <c r="K1611" s="1"/>
      <c r="L1611" s="1"/>
    </row>
    <row r="1612" spans="1:12" ht="12.75">
      <c r="A1612" s="1"/>
      <c r="B1612" s="2"/>
      <c r="H1612" s="1"/>
      <c r="I1612" s="1"/>
      <c r="J1612" s="1"/>
      <c r="K1612" s="1"/>
      <c r="L1612" s="1"/>
    </row>
    <row r="1613" spans="1:12" ht="12.75">
      <c r="A1613" s="1"/>
      <c r="B1613" s="2"/>
      <c r="H1613" s="1"/>
      <c r="I1613" s="1"/>
      <c r="J1613" s="1"/>
      <c r="K1613" s="1"/>
      <c r="L1613" s="1"/>
    </row>
    <row r="1614" spans="1:12" ht="12.75">
      <c r="A1614" s="1"/>
      <c r="B1614" s="2"/>
      <c r="H1614" s="1"/>
      <c r="I1614" s="1"/>
      <c r="J1614" s="1"/>
      <c r="K1614" s="1"/>
      <c r="L1614" s="1"/>
    </row>
    <row r="1615" spans="1:12" ht="12.75">
      <c r="A1615" s="1"/>
      <c r="B1615" s="2"/>
      <c r="H1615" s="1"/>
      <c r="I1615" s="1"/>
      <c r="J1615" s="1"/>
      <c r="K1615" s="1"/>
      <c r="L1615" s="1"/>
    </row>
    <row r="1616" spans="1:12" ht="12.75">
      <c r="A1616" s="1"/>
      <c r="B1616" s="2"/>
      <c r="H1616" s="1"/>
      <c r="I1616" s="1"/>
      <c r="J1616" s="1"/>
      <c r="K1616" s="1"/>
      <c r="L1616" s="1"/>
    </row>
    <row r="1617" spans="1:12" ht="12.75">
      <c r="A1617" s="1"/>
      <c r="B1617" s="2"/>
      <c r="H1617" s="1"/>
      <c r="I1617" s="1"/>
      <c r="J1617" s="1"/>
      <c r="K1617" s="1"/>
      <c r="L1617" s="1"/>
    </row>
    <row r="1618" spans="1:12" ht="12.75">
      <c r="A1618" s="1"/>
      <c r="B1618" s="2"/>
      <c r="H1618" s="1"/>
      <c r="I1618" s="1"/>
      <c r="J1618" s="1"/>
      <c r="K1618" s="1"/>
      <c r="L1618" s="1"/>
    </row>
    <row r="1619" spans="1:12" ht="12.75">
      <c r="A1619" s="1"/>
      <c r="B1619" s="2"/>
      <c r="H1619" s="1"/>
      <c r="I1619" s="1"/>
      <c r="J1619" s="1"/>
      <c r="K1619" s="1"/>
      <c r="L1619" s="1"/>
    </row>
    <row r="1620" spans="1:12" ht="12.75">
      <c r="A1620" s="1"/>
      <c r="B1620" s="2"/>
      <c r="H1620" s="1"/>
      <c r="I1620" s="1"/>
      <c r="J1620" s="1"/>
      <c r="K1620" s="1"/>
      <c r="L1620" s="1"/>
    </row>
    <row r="1621" spans="1:12" ht="12.75">
      <c r="A1621" s="1"/>
      <c r="B1621" s="2"/>
      <c r="H1621" s="1"/>
      <c r="I1621" s="1"/>
      <c r="J1621" s="1"/>
      <c r="K1621" s="1"/>
      <c r="L1621" s="1"/>
    </row>
    <row r="1622" spans="1:12" ht="12.75">
      <c r="A1622" s="1"/>
      <c r="B1622" s="2"/>
      <c r="H1622" s="1"/>
      <c r="I1622" s="1"/>
      <c r="J1622" s="1"/>
      <c r="K1622" s="1"/>
      <c r="L1622" s="1"/>
    </row>
    <row r="1623" spans="1:12" ht="12.75">
      <c r="A1623" s="1"/>
      <c r="B1623" s="2"/>
      <c r="H1623" s="1"/>
      <c r="I1623" s="1"/>
      <c r="J1623" s="1"/>
      <c r="K1623" s="1"/>
      <c r="L1623" s="1"/>
    </row>
    <row r="1624" spans="1:12" ht="12.75">
      <c r="A1624" s="1"/>
      <c r="B1624" s="2"/>
      <c r="H1624" s="1"/>
      <c r="I1624" s="1"/>
      <c r="J1624" s="1"/>
      <c r="K1624" s="1"/>
      <c r="L1624" s="1"/>
    </row>
    <row r="1625" spans="1:12" ht="12.75">
      <c r="A1625" s="1"/>
      <c r="B1625" s="2"/>
      <c r="H1625" s="1"/>
      <c r="I1625" s="1"/>
      <c r="J1625" s="1"/>
      <c r="K1625" s="1"/>
      <c r="L1625" s="1"/>
    </row>
    <row r="1626" spans="1:12" ht="12.75">
      <c r="A1626" s="1"/>
      <c r="B1626" s="2"/>
      <c r="H1626" s="1"/>
      <c r="I1626" s="1"/>
      <c r="J1626" s="1"/>
      <c r="K1626" s="1"/>
      <c r="L1626" s="1"/>
    </row>
    <row r="1627" spans="1:12" ht="12.75">
      <c r="A1627" s="1"/>
      <c r="B1627" s="2"/>
      <c r="H1627" s="1"/>
      <c r="I1627" s="1"/>
      <c r="J1627" s="1"/>
      <c r="K1627" s="1"/>
      <c r="L1627" s="1"/>
    </row>
    <row r="1628" spans="1:12" ht="12.75">
      <c r="A1628" s="1"/>
      <c r="B1628" s="2"/>
      <c r="H1628" s="1"/>
      <c r="I1628" s="1"/>
      <c r="J1628" s="1"/>
      <c r="K1628" s="1"/>
      <c r="L1628" s="1"/>
    </row>
    <row r="1629" spans="1:12" ht="12.75">
      <c r="A1629" s="1"/>
      <c r="B1629" s="2"/>
      <c r="H1629" s="1"/>
      <c r="I1629" s="1"/>
      <c r="J1629" s="1"/>
      <c r="K1629" s="1"/>
      <c r="L1629" s="1"/>
    </row>
    <row r="1630" spans="1:12" ht="12.75">
      <c r="A1630" s="1"/>
      <c r="B1630" s="2"/>
      <c r="H1630" s="1"/>
      <c r="I1630" s="1"/>
      <c r="J1630" s="1"/>
      <c r="K1630" s="1"/>
      <c r="L1630" s="1"/>
    </row>
    <row r="1631" spans="1:12" ht="12.75">
      <c r="A1631" s="1"/>
      <c r="B1631" s="2"/>
      <c r="H1631" s="1"/>
      <c r="I1631" s="1"/>
      <c r="J1631" s="1"/>
      <c r="K1631" s="1"/>
      <c r="L1631" s="1"/>
    </row>
    <row r="1632" spans="1:12" ht="12.75">
      <c r="A1632" s="1"/>
      <c r="B1632" s="2"/>
      <c r="H1632" s="1"/>
      <c r="I1632" s="1"/>
      <c r="J1632" s="1"/>
      <c r="K1632" s="1"/>
      <c r="L1632" s="1"/>
    </row>
    <row r="1633" spans="1:12" ht="12.75">
      <c r="A1633" s="1"/>
      <c r="B1633" s="2"/>
      <c r="H1633" s="1"/>
      <c r="I1633" s="1"/>
      <c r="J1633" s="1"/>
      <c r="K1633" s="1"/>
      <c r="L1633" s="1"/>
    </row>
    <row r="1634" spans="1:12" ht="12.75">
      <c r="A1634" s="1"/>
      <c r="B1634" s="2"/>
      <c r="H1634" s="1"/>
      <c r="I1634" s="1"/>
      <c r="J1634" s="1"/>
      <c r="K1634" s="1"/>
      <c r="L1634" s="1"/>
    </row>
    <row r="1635" spans="1:12" ht="12.75">
      <c r="A1635" s="1"/>
      <c r="B1635" s="2"/>
      <c r="H1635" s="1"/>
      <c r="I1635" s="1"/>
      <c r="J1635" s="1"/>
      <c r="K1635" s="1"/>
      <c r="L1635" s="1"/>
    </row>
    <row r="1636" spans="1:12" ht="12.75">
      <c r="A1636" s="1"/>
      <c r="B1636" s="2"/>
      <c r="H1636" s="1"/>
      <c r="I1636" s="1"/>
      <c r="J1636" s="1"/>
      <c r="K1636" s="1"/>
      <c r="L1636" s="1"/>
    </row>
    <row r="1637" spans="1:12" ht="12.75">
      <c r="A1637" s="1"/>
      <c r="B1637" s="2"/>
      <c r="H1637" s="1"/>
      <c r="I1637" s="1"/>
      <c r="J1637" s="1"/>
      <c r="K1637" s="1"/>
      <c r="L1637" s="1"/>
    </row>
    <row r="1638" spans="1:12" ht="12.75">
      <c r="A1638" s="1"/>
      <c r="B1638" s="2"/>
      <c r="H1638" s="1"/>
      <c r="I1638" s="1"/>
      <c r="J1638" s="1"/>
      <c r="K1638" s="1"/>
      <c r="L1638" s="1"/>
    </row>
    <row r="1639" spans="1:12" ht="12.75">
      <c r="A1639" s="1"/>
      <c r="B1639" s="2"/>
      <c r="H1639" s="1"/>
      <c r="I1639" s="1"/>
      <c r="J1639" s="1"/>
      <c r="K1639" s="1"/>
      <c r="L1639" s="1"/>
    </row>
    <row r="1640" spans="1:12" ht="12.75">
      <c r="A1640" s="1"/>
      <c r="B1640" s="2"/>
      <c r="H1640" s="1"/>
      <c r="I1640" s="1"/>
      <c r="J1640" s="1"/>
      <c r="K1640" s="1"/>
      <c r="L1640" s="1"/>
    </row>
    <row r="1641" spans="1:12" ht="12.75">
      <c r="A1641" s="1"/>
      <c r="B1641" s="2"/>
      <c r="H1641" s="1"/>
      <c r="I1641" s="1"/>
      <c r="J1641" s="1"/>
      <c r="K1641" s="1"/>
      <c r="L1641" s="1"/>
    </row>
    <row r="1642" spans="1:12" ht="12.75">
      <c r="A1642" s="1"/>
      <c r="B1642" s="2"/>
      <c r="H1642" s="1"/>
      <c r="I1642" s="1"/>
      <c r="J1642" s="1"/>
      <c r="K1642" s="1"/>
      <c r="L1642" s="1"/>
    </row>
    <row r="1643" spans="1:12" ht="12.75">
      <c r="A1643" s="1"/>
      <c r="B1643" s="2"/>
      <c r="H1643" s="1"/>
      <c r="I1643" s="1"/>
      <c r="J1643" s="1"/>
      <c r="K1643" s="1"/>
      <c r="L1643" s="1"/>
    </row>
    <row r="1644" spans="1:12" ht="12.75">
      <c r="A1644" s="1"/>
      <c r="B1644" s="2"/>
      <c r="H1644" s="1"/>
      <c r="I1644" s="1"/>
      <c r="J1644" s="1"/>
      <c r="K1644" s="1"/>
      <c r="L1644" s="1"/>
    </row>
    <row r="1645" spans="1:12" ht="12.75">
      <c r="A1645" s="1"/>
      <c r="B1645" s="2"/>
      <c r="H1645" s="1"/>
      <c r="I1645" s="1"/>
      <c r="J1645" s="1"/>
      <c r="K1645" s="1"/>
      <c r="L1645" s="1"/>
    </row>
    <row r="1646" spans="1:12" ht="12.75">
      <c r="A1646" s="1"/>
      <c r="B1646" s="2"/>
      <c r="H1646" s="1"/>
      <c r="I1646" s="1"/>
      <c r="J1646" s="1"/>
      <c r="K1646" s="1"/>
      <c r="L1646" s="1"/>
    </row>
    <row r="1647" spans="1:12" ht="12.75">
      <c r="A1647" s="1"/>
      <c r="B1647" s="2"/>
      <c r="H1647" s="1"/>
      <c r="I1647" s="1"/>
      <c r="J1647" s="1"/>
      <c r="K1647" s="1"/>
      <c r="L1647" s="1"/>
    </row>
    <row r="1648" spans="1:12" ht="12.75">
      <c r="A1648" s="1"/>
      <c r="B1648" s="2"/>
      <c r="H1648" s="1"/>
      <c r="I1648" s="1"/>
      <c r="J1648" s="1"/>
      <c r="K1648" s="1"/>
      <c r="L1648" s="1"/>
    </row>
    <row r="1649" spans="1:12" ht="12.75">
      <c r="A1649" s="1"/>
      <c r="B1649" s="2"/>
      <c r="H1649" s="1"/>
      <c r="I1649" s="1"/>
      <c r="J1649" s="1"/>
      <c r="K1649" s="1"/>
      <c r="L1649" s="1"/>
    </row>
    <row r="1650" spans="1:12" ht="12.75">
      <c r="A1650" s="1"/>
      <c r="B1650" s="2"/>
      <c r="H1650" s="1"/>
      <c r="I1650" s="1"/>
      <c r="J1650" s="1"/>
      <c r="K1650" s="1"/>
      <c r="L1650" s="1"/>
    </row>
    <row r="1651" spans="1:12" ht="12.75">
      <c r="A1651" s="1"/>
      <c r="B1651" s="2"/>
      <c r="H1651" s="1"/>
      <c r="I1651" s="1"/>
      <c r="J1651" s="1"/>
      <c r="K1651" s="1"/>
      <c r="L1651" s="1"/>
    </row>
    <row r="1652" spans="1:12" ht="12.75">
      <c r="A1652" s="1"/>
      <c r="B1652" s="2"/>
      <c r="H1652" s="1"/>
      <c r="I1652" s="1"/>
      <c r="J1652" s="1"/>
      <c r="K1652" s="1"/>
      <c r="L1652" s="1"/>
    </row>
    <row r="1653" spans="1:12" ht="12.75">
      <c r="A1653" s="1"/>
      <c r="B1653" s="2"/>
      <c r="H1653" s="1"/>
      <c r="I1653" s="1"/>
      <c r="J1653" s="1"/>
      <c r="K1653" s="1"/>
      <c r="L1653" s="1"/>
    </row>
    <row r="1654" spans="1:12" ht="12.75">
      <c r="A1654" s="1"/>
      <c r="B1654" s="2"/>
      <c r="H1654" s="1"/>
      <c r="I1654" s="1"/>
      <c r="J1654" s="1"/>
      <c r="K1654" s="1"/>
      <c r="L1654" s="1"/>
    </row>
    <row r="1655" spans="1:12" ht="12.75">
      <c r="A1655" s="1"/>
      <c r="B1655" s="2"/>
      <c r="H1655" s="1"/>
      <c r="I1655" s="1"/>
      <c r="J1655" s="1"/>
      <c r="K1655" s="1"/>
      <c r="L1655" s="1"/>
    </row>
    <row r="1656" spans="1:12" ht="12.75">
      <c r="A1656" s="1"/>
      <c r="B1656" s="2"/>
      <c r="H1656" s="1"/>
      <c r="I1656" s="1"/>
      <c r="J1656" s="1"/>
      <c r="K1656" s="1"/>
      <c r="L1656" s="1"/>
    </row>
    <row r="1657" spans="1:12" ht="12.75">
      <c r="A1657" s="1"/>
      <c r="B1657" s="2"/>
      <c r="H1657" s="1"/>
      <c r="I1657" s="1"/>
      <c r="J1657" s="1"/>
      <c r="K1657" s="1"/>
      <c r="L1657" s="1"/>
    </row>
    <row r="1658" spans="1:12" ht="12.75">
      <c r="A1658" s="1"/>
      <c r="B1658" s="2"/>
      <c r="H1658" s="1"/>
      <c r="I1658" s="1"/>
      <c r="J1658" s="1"/>
      <c r="K1658" s="1"/>
      <c r="L1658" s="1"/>
    </row>
    <row r="1659" spans="1:12" ht="12.75">
      <c r="A1659" s="1"/>
      <c r="B1659" s="2"/>
      <c r="H1659" s="1"/>
      <c r="I1659" s="1"/>
      <c r="J1659" s="1"/>
      <c r="K1659" s="1"/>
      <c r="L1659" s="1"/>
    </row>
    <row r="1660" spans="1:12" ht="12.75">
      <c r="A1660" s="1"/>
      <c r="B1660" s="2"/>
      <c r="H1660" s="1"/>
      <c r="I1660" s="1"/>
      <c r="J1660" s="1"/>
      <c r="K1660" s="1"/>
      <c r="L1660" s="1"/>
    </row>
    <row r="1661" spans="1:12" ht="12.75">
      <c r="A1661" s="1"/>
      <c r="B1661" s="2"/>
      <c r="H1661" s="1"/>
      <c r="I1661" s="1"/>
      <c r="J1661" s="1"/>
      <c r="K1661" s="1"/>
      <c r="L1661" s="1"/>
    </row>
    <row r="1662" spans="1:12" ht="12.75">
      <c r="A1662" s="1"/>
      <c r="B1662" s="2"/>
      <c r="H1662" s="1"/>
      <c r="I1662" s="1"/>
      <c r="J1662" s="1"/>
      <c r="K1662" s="1"/>
      <c r="L1662" s="1"/>
    </row>
    <row r="1663" spans="1:12" ht="12.75">
      <c r="A1663" s="1"/>
      <c r="B1663" s="2"/>
      <c r="H1663" s="1"/>
      <c r="I1663" s="1"/>
      <c r="J1663" s="1"/>
      <c r="K1663" s="1"/>
      <c r="L1663" s="1"/>
    </row>
  </sheetData>
  <sheetProtection password="CAEB" sheet="1"/>
  <mergeCells count="4">
    <mergeCell ref="A2:G2"/>
    <mergeCell ref="A3:G3"/>
    <mergeCell ref="A4:G4"/>
    <mergeCell ref="B1:G1"/>
  </mergeCells>
  <dataValidations count="1">
    <dataValidation type="whole" allowBlank="1" showInputMessage="1" showErrorMessage="1" sqref="A1664:A65536">
      <formula1>2005</formula1>
      <formula2>2006</formula2>
    </dataValidation>
  </dataValidations>
  <printOptions horizontalCentered="1" verticalCentered="1"/>
  <pageMargins left="0.7480314960629921" right="0.7480314960629921" top="0.32" bottom="0.24" header="0.17" footer="0.16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79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H23" sqref="H23"/>
      <selection pane="bottomLeft" activeCell="G9" sqref="G9"/>
    </sheetView>
  </sheetViews>
  <sheetFormatPr defaultColWidth="9.140625" defaultRowHeight="12.75"/>
  <cols>
    <col min="1" max="1" width="5.140625" style="125" customWidth="1"/>
    <col min="2" max="2" width="76.140625" style="49" customWidth="1"/>
    <col min="3" max="3" width="9.140625" style="5" hidden="1" customWidth="1"/>
    <col min="4" max="4" width="5.00390625" style="5" hidden="1" customWidth="1"/>
    <col min="5" max="5" width="4.28125" style="5" hidden="1" customWidth="1"/>
    <col min="6" max="6" width="5.421875" style="5" hidden="1" customWidth="1"/>
    <col min="7" max="7" width="17.421875" style="126" customWidth="1"/>
    <col min="8" max="8" width="4.421875" style="4" customWidth="1"/>
    <col min="9" max="44" width="9.140625" style="4" customWidth="1"/>
    <col min="45" max="16384" width="9.140625" style="5" customWidth="1"/>
  </cols>
  <sheetData>
    <row r="1" spans="1:7" ht="12.75">
      <c r="A1" s="207"/>
      <c r="B1" s="352" t="str">
        <f>"   ЕИК/БУЛСТАТ "&amp;Danni!C3</f>
        <v>   ЕИК/БУЛСТАТ -----------------</v>
      </c>
      <c r="C1" s="352"/>
      <c r="D1" s="352"/>
      <c r="E1" s="352"/>
      <c r="F1" s="352"/>
      <c r="G1" s="353"/>
    </row>
    <row r="2" spans="1:7" ht="12.75">
      <c r="A2" s="349" t="str">
        <f>"СПРАВКА ЗА ПЕРСОНАЛА"</f>
        <v>СПРАВКА ЗА ПЕРСОНАЛА</v>
      </c>
      <c r="B2" s="350"/>
      <c r="C2" s="350"/>
      <c r="D2" s="350"/>
      <c r="E2" s="350"/>
      <c r="F2" s="350"/>
      <c r="G2" s="351"/>
    </row>
    <row r="3" spans="1:7" ht="12.75">
      <c r="A3" s="349" t="str">
        <f>"ОТ "&amp;Danni!$R$14&amp;" ДО "&amp;Danni!G3</f>
        <v>ОТ 01-01-2013 ДО 28-02-2013</v>
      </c>
      <c r="B3" s="350"/>
      <c r="C3" s="350"/>
      <c r="D3" s="350"/>
      <c r="E3" s="350"/>
      <c r="F3" s="350"/>
      <c r="G3" s="351"/>
    </row>
    <row r="4" spans="1:7" ht="12.75">
      <c r="A4" s="349" t="str">
        <f>"НА "&amp;Danni!D3</f>
        <v>НА ---------------------------</v>
      </c>
      <c r="B4" s="350"/>
      <c r="C4" s="350"/>
      <c r="D4" s="350"/>
      <c r="E4" s="350"/>
      <c r="F4" s="350"/>
      <c r="G4" s="351"/>
    </row>
    <row r="5" spans="1:7" ht="13.5" thickBot="1">
      <c r="A5" s="206"/>
      <c r="B5" s="98"/>
      <c r="C5" s="98"/>
      <c r="D5" s="98"/>
      <c r="E5" s="98"/>
      <c r="F5" s="98"/>
      <c r="G5" s="167" t="s">
        <v>473</v>
      </c>
    </row>
    <row r="6" spans="1:7" s="49" customFormat="1" ht="13.5" thickBot="1">
      <c r="A6" s="62"/>
      <c r="B6" s="93" t="s">
        <v>130</v>
      </c>
      <c r="C6" s="59" t="s">
        <v>124</v>
      </c>
      <c r="D6" s="59" t="s">
        <v>114</v>
      </c>
      <c r="E6" s="59" t="s">
        <v>115</v>
      </c>
      <c r="F6" s="109" t="s">
        <v>126</v>
      </c>
      <c r="G6" s="172" t="s">
        <v>475</v>
      </c>
    </row>
    <row r="7" spans="1:7" s="49" customFormat="1" ht="13.5" thickBot="1">
      <c r="A7" s="110">
        <v>1</v>
      </c>
      <c r="B7" s="66">
        <v>2</v>
      </c>
      <c r="C7" s="59"/>
      <c r="D7" s="59"/>
      <c r="E7" s="59"/>
      <c r="F7" s="109"/>
      <c r="G7" s="67">
        <v>3</v>
      </c>
    </row>
    <row r="8" spans="1:7" ht="13.5" thickBot="1">
      <c r="A8" s="111" t="s">
        <v>1</v>
      </c>
      <c r="B8" s="112" t="s">
        <v>123</v>
      </c>
      <c r="C8" s="68" t="str">
        <f>Danni!$B$3</f>
        <v>-----------</v>
      </c>
      <c r="D8" s="68" t="str">
        <f>Danni!$E$3</f>
        <v>2013</v>
      </c>
      <c r="E8" s="68">
        <f>Danni!$F$3</f>
        <v>2</v>
      </c>
      <c r="F8" s="68" t="s">
        <v>221</v>
      </c>
      <c r="G8" s="84">
        <f>G9+G12+G32</f>
        <v>0</v>
      </c>
    </row>
    <row r="9" spans="1:8" ht="12.75">
      <c r="A9" s="113" t="s">
        <v>68</v>
      </c>
      <c r="B9" s="114" t="s">
        <v>48</v>
      </c>
      <c r="C9" s="68" t="str">
        <f>Danni!$B$3</f>
        <v>-----------</v>
      </c>
      <c r="D9" s="68" t="str">
        <f>Danni!$E$3</f>
        <v>2013</v>
      </c>
      <c r="E9" s="68">
        <f>Danni!$F$3</f>
        <v>2</v>
      </c>
      <c r="F9" s="68" t="s">
        <v>222</v>
      </c>
      <c r="G9" s="122">
        <v>0</v>
      </c>
      <c r="H9" s="4" t="str">
        <f>IF(AND($G9=0,$G10&gt;0),"Несъответствие между 'брой персонал' и 'заплата'",IF(AND($G9&gt;0,$G10=0),"Несъответствие между 'брой персонал' и 'заплата'","OK"))</f>
        <v>OK</v>
      </c>
    </row>
    <row r="10" spans="1:7" ht="12.75">
      <c r="A10" s="115" t="s">
        <v>69</v>
      </c>
      <c r="B10" s="116" t="s">
        <v>127</v>
      </c>
      <c r="C10" s="68" t="str">
        <f>Danni!$B$3</f>
        <v>-----------</v>
      </c>
      <c r="D10" s="68" t="str">
        <f>Danni!$E$3</f>
        <v>2013</v>
      </c>
      <c r="E10" s="68">
        <f>Danni!$F$3</f>
        <v>2</v>
      </c>
      <c r="F10" s="68" t="s">
        <v>223</v>
      </c>
      <c r="G10" s="264">
        <v>0</v>
      </c>
    </row>
    <row r="11" spans="1:7" ht="12.75">
      <c r="A11" s="115" t="s">
        <v>79</v>
      </c>
      <c r="B11" s="116" t="s">
        <v>47</v>
      </c>
      <c r="C11" s="68" t="str">
        <f>Danni!$B$3</f>
        <v>-----------</v>
      </c>
      <c r="D11" s="68" t="str">
        <f>Danni!$E$3</f>
        <v>2013</v>
      </c>
      <c r="E11" s="68">
        <f>Danni!$F$3</f>
        <v>2</v>
      </c>
      <c r="F11" s="68" t="s">
        <v>224</v>
      </c>
      <c r="G11" s="264">
        <v>0</v>
      </c>
    </row>
    <row r="12" spans="1:7" ht="12.75">
      <c r="A12" s="117" t="s">
        <v>73</v>
      </c>
      <c r="B12" s="53" t="s">
        <v>128</v>
      </c>
      <c r="C12" s="68" t="str">
        <f>Danni!$B$3</f>
        <v>-----------</v>
      </c>
      <c r="D12" s="68" t="str">
        <f>Danni!$E$3</f>
        <v>2013</v>
      </c>
      <c r="E12" s="68">
        <f>Danni!$F$3</f>
        <v>2</v>
      </c>
      <c r="F12" s="68" t="s">
        <v>225</v>
      </c>
      <c r="G12" s="54">
        <f>SUM(G15:G22)-G16</f>
        <v>0</v>
      </c>
    </row>
    <row r="13" spans="1:7" ht="12.75">
      <c r="A13" s="117"/>
      <c r="B13" s="118" t="s">
        <v>49</v>
      </c>
      <c r="C13" s="68" t="str">
        <f>Danni!$B$3</f>
        <v>-----------</v>
      </c>
      <c r="D13" s="68" t="str">
        <f>Danni!$E$3</f>
        <v>2013</v>
      </c>
      <c r="E13" s="68">
        <f>Danni!$F$3</f>
        <v>2</v>
      </c>
      <c r="F13" s="68" t="s">
        <v>226</v>
      </c>
      <c r="G13" s="81">
        <v>0</v>
      </c>
    </row>
    <row r="14" spans="1:7" ht="12.75">
      <c r="A14" s="117"/>
      <c r="B14" s="118" t="s">
        <v>50</v>
      </c>
      <c r="C14" s="68" t="str">
        <f>Danni!$B$3</f>
        <v>-----------</v>
      </c>
      <c r="D14" s="68" t="str">
        <f>Danni!$E$3</f>
        <v>2013</v>
      </c>
      <c r="E14" s="68">
        <f>Danni!$F$3</f>
        <v>2</v>
      </c>
      <c r="F14" s="68" t="s">
        <v>227</v>
      </c>
      <c r="G14" s="81">
        <v>0</v>
      </c>
    </row>
    <row r="15" spans="1:8" ht="12.75">
      <c r="A15" s="115" t="s">
        <v>69</v>
      </c>
      <c r="B15" s="116" t="s">
        <v>41</v>
      </c>
      <c r="C15" s="68" t="str">
        <f>Danni!$B$3</f>
        <v>-----------</v>
      </c>
      <c r="D15" s="68" t="str">
        <f>Danni!$E$3</f>
        <v>2013</v>
      </c>
      <c r="E15" s="68">
        <f>Danni!$F$3</f>
        <v>2</v>
      </c>
      <c r="F15" s="68" t="s">
        <v>228</v>
      </c>
      <c r="G15" s="81">
        <v>0</v>
      </c>
      <c r="H15" s="4" t="str">
        <f aca="true" t="shared" si="0" ref="H15:H22">IF(AND($G15=0,$G24&gt;0),"Несъответствие между 'брой персонал' и 'заплата'",IF(AND($G15&gt;0,$G24=0),"Несъответствие между 'брой персонал' и 'заплата'","OK"))</f>
        <v>OK</v>
      </c>
    </row>
    <row r="16" spans="1:8" ht="12.75">
      <c r="A16" s="115" t="s">
        <v>79</v>
      </c>
      <c r="B16" s="116" t="s">
        <v>40</v>
      </c>
      <c r="C16" s="68" t="str">
        <f>Danni!$B$3</f>
        <v>-----------</v>
      </c>
      <c r="D16" s="68" t="str">
        <f>Danni!$E$3</f>
        <v>2013</v>
      </c>
      <c r="E16" s="68">
        <f>Danni!$F$3</f>
        <v>2</v>
      </c>
      <c r="F16" s="68" t="s">
        <v>229</v>
      </c>
      <c r="G16" s="81">
        <v>0</v>
      </c>
      <c r="H16" s="4" t="str">
        <f t="shared" si="0"/>
        <v>OK</v>
      </c>
    </row>
    <row r="17" spans="1:8" ht="12.75">
      <c r="A17" s="115" t="s">
        <v>70</v>
      </c>
      <c r="B17" s="116" t="s">
        <v>42</v>
      </c>
      <c r="C17" s="68" t="str">
        <f>Danni!$B$3</f>
        <v>-----------</v>
      </c>
      <c r="D17" s="68" t="str">
        <f>Danni!$E$3</f>
        <v>2013</v>
      </c>
      <c r="E17" s="68">
        <f>Danni!$F$3</f>
        <v>2</v>
      </c>
      <c r="F17" s="68" t="s">
        <v>230</v>
      </c>
      <c r="G17" s="81">
        <v>0</v>
      </c>
      <c r="H17" s="4" t="str">
        <f t="shared" si="0"/>
        <v>OK</v>
      </c>
    </row>
    <row r="18" spans="1:8" ht="12.75">
      <c r="A18" s="115" t="s">
        <v>71</v>
      </c>
      <c r="B18" s="116" t="s">
        <v>43</v>
      </c>
      <c r="C18" s="68" t="str">
        <f>Danni!$B$3</f>
        <v>-----------</v>
      </c>
      <c r="D18" s="68" t="str">
        <f>Danni!$E$3</f>
        <v>2013</v>
      </c>
      <c r="E18" s="68">
        <f>Danni!$F$3</f>
        <v>2</v>
      </c>
      <c r="F18" s="68" t="s">
        <v>231</v>
      </c>
      <c r="G18" s="81">
        <v>0</v>
      </c>
      <c r="H18" s="4" t="str">
        <f t="shared" si="0"/>
        <v>OK</v>
      </c>
    </row>
    <row r="19" spans="1:8" ht="12.75">
      <c r="A19" s="115" t="s">
        <v>72</v>
      </c>
      <c r="B19" s="116" t="s">
        <v>122</v>
      </c>
      <c r="C19" s="68" t="str">
        <f>Danni!$B$3</f>
        <v>-----------</v>
      </c>
      <c r="D19" s="68" t="str">
        <f>Danni!$E$3</f>
        <v>2013</v>
      </c>
      <c r="E19" s="68">
        <f>Danni!$F$3</f>
        <v>2</v>
      </c>
      <c r="F19" s="68" t="s">
        <v>232</v>
      </c>
      <c r="G19" s="81">
        <v>0</v>
      </c>
      <c r="H19" s="4" t="str">
        <f t="shared" si="0"/>
        <v>OK</v>
      </c>
    </row>
    <row r="20" spans="1:8" ht="12.75">
      <c r="A20" s="115" t="s">
        <v>93</v>
      </c>
      <c r="B20" s="116" t="s">
        <v>44</v>
      </c>
      <c r="C20" s="68" t="str">
        <f>Danni!$B$3</f>
        <v>-----------</v>
      </c>
      <c r="D20" s="68" t="str">
        <f>Danni!$E$3</f>
        <v>2013</v>
      </c>
      <c r="E20" s="68">
        <f>Danni!$F$3</f>
        <v>2</v>
      </c>
      <c r="F20" s="68" t="s">
        <v>233</v>
      </c>
      <c r="G20" s="81">
        <v>0</v>
      </c>
      <c r="H20" s="4" t="str">
        <f t="shared" si="0"/>
        <v>OK</v>
      </c>
    </row>
    <row r="21" spans="1:8" ht="12.75">
      <c r="A21" s="115" t="s">
        <v>94</v>
      </c>
      <c r="B21" s="116" t="s">
        <v>45</v>
      </c>
      <c r="C21" s="68" t="str">
        <f>Danni!$B$3</f>
        <v>-----------</v>
      </c>
      <c r="D21" s="68" t="str">
        <f>Danni!$E$3</f>
        <v>2013</v>
      </c>
      <c r="E21" s="68">
        <f>Danni!$F$3</f>
        <v>2</v>
      </c>
      <c r="F21" s="68" t="s">
        <v>234</v>
      </c>
      <c r="G21" s="81">
        <v>0</v>
      </c>
      <c r="H21" s="4" t="str">
        <f t="shared" si="0"/>
        <v>OK</v>
      </c>
    </row>
    <row r="22" spans="1:8" ht="12.75">
      <c r="A22" s="115" t="s">
        <v>97</v>
      </c>
      <c r="B22" s="116" t="s">
        <v>46</v>
      </c>
      <c r="C22" s="68" t="str">
        <f>Danni!$B$3</f>
        <v>-----------</v>
      </c>
      <c r="D22" s="68" t="str">
        <f>Danni!$E$3</f>
        <v>2013</v>
      </c>
      <c r="E22" s="68">
        <f>Danni!$F$3</f>
        <v>2</v>
      </c>
      <c r="F22" s="68" t="s">
        <v>235</v>
      </c>
      <c r="G22" s="81">
        <v>0</v>
      </c>
      <c r="H22" s="4" t="str">
        <f t="shared" si="0"/>
        <v>OK</v>
      </c>
    </row>
    <row r="23" spans="1:7" ht="12.75">
      <c r="A23" s="117" t="s">
        <v>248</v>
      </c>
      <c r="B23" s="119" t="s">
        <v>332</v>
      </c>
      <c r="C23" s="68" t="str">
        <f>Danni!$B$3</f>
        <v>-----------</v>
      </c>
      <c r="D23" s="68" t="str">
        <f>Danni!$E$3</f>
        <v>2013</v>
      </c>
      <c r="E23" s="68">
        <f>Danni!$F$3</f>
        <v>2</v>
      </c>
      <c r="F23" s="68" t="s">
        <v>236</v>
      </c>
      <c r="G23" s="135">
        <f>SUM(G24:G31)-G25</f>
        <v>0</v>
      </c>
    </row>
    <row r="24" spans="1:7" ht="12.75">
      <c r="A24" s="115" t="s">
        <v>69</v>
      </c>
      <c r="B24" s="116" t="s">
        <v>41</v>
      </c>
      <c r="C24" s="68" t="str">
        <f>Danni!$B$3</f>
        <v>-----------</v>
      </c>
      <c r="D24" s="68" t="str">
        <f>Danni!$E$3</f>
        <v>2013</v>
      </c>
      <c r="E24" s="68">
        <f>Danni!$F$3</f>
        <v>2</v>
      </c>
      <c r="F24" s="68" t="s">
        <v>237</v>
      </c>
      <c r="G24" s="264">
        <v>0</v>
      </c>
    </row>
    <row r="25" spans="1:7" ht="12.75">
      <c r="A25" s="115" t="s">
        <v>79</v>
      </c>
      <c r="B25" s="116" t="s">
        <v>40</v>
      </c>
      <c r="C25" s="68" t="str">
        <f>Danni!$B$3</f>
        <v>-----------</v>
      </c>
      <c r="D25" s="68" t="str">
        <f>Danni!$E$3</f>
        <v>2013</v>
      </c>
      <c r="E25" s="68">
        <f>Danni!$F$3</f>
        <v>2</v>
      </c>
      <c r="F25" s="68" t="s">
        <v>238</v>
      </c>
      <c r="G25" s="264">
        <v>0</v>
      </c>
    </row>
    <row r="26" spans="1:7" ht="12.75">
      <c r="A26" s="115" t="s">
        <v>70</v>
      </c>
      <c r="B26" s="116" t="s">
        <v>42</v>
      </c>
      <c r="C26" s="68" t="str">
        <f>Danni!$B$3</f>
        <v>-----------</v>
      </c>
      <c r="D26" s="68" t="str">
        <f>Danni!$E$3</f>
        <v>2013</v>
      </c>
      <c r="E26" s="68">
        <f>Danni!$F$3</f>
        <v>2</v>
      </c>
      <c r="F26" s="68" t="s">
        <v>239</v>
      </c>
      <c r="G26" s="264">
        <v>0</v>
      </c>
    </row>
    <row r="27" spans="1:7" ht="12.75">
      <c r="A27" s="115" t="s">
        <v>71</v>
      </c>
      <c r="B27" s="116" t="s">
        <v>43</v>
      </c>
      <c r="C27" s="68" t="str">
        <f>Danni!$B$3</f>
        <v>-----------</v>
      </c>
      <c r="D27" s="68" t="str">
        <f>Danni!$E$3</f>
        <v>2013</v>
      </c>
      <c r="E27" s="68">
        <f>Danni!$F$3</f>
        <v>2</v>
      </c>
      <c r="F27" s="68" t="s">
        <v>240</v>
      </c>
      <c r="G27" s="264">
        <v>0</v>
      </c>
    </row>
    <row r="28" spans="1:7" ht="12.75">
      <c r="A28" s="115" t="s">
        <v>72</v>
      </c>
      <c r="B28" s="116" t="s">
        <v>122</v>
      </c>
      <c r="C28" s="68" t="str">
        <f>Danni!$B$3</f>
        <v>-----------</v>
      </c>
      <c r="D28" s="68" t="str">
        <f>Danni!$E$3</f>
        <v>2013</v>
      </c>
      <c r="E28" s="68">
        <f>Danni!$F$3</f>
        <v>2</v>
      </c>
      <c r="F28" s="68" t="s">
        <v>241</v>
      </c>
      <c r="G28" s="264">
        <v>0</v>
      </c>
    </row>
    <row r="29" spans="1:7" ht="12.75">
      <c r="A29" s="115" t="s">
        <v>93</v>
      </c>
      <c r="B29" s="116" t="s">
        <v>44</v>
      </c>
      <c r="C29" s="68" t="str">
        <f>Danni!$B$3</f>
        <v>-----------</v>
      </c>
      <c r="D29" s="68" t="str">
        <f>Danni!$E$3</f>
        <v>2013</v>
      </c>
      <c r="E29" s="68">
        <f>Danni!$F$3</f>
        <v>2</v>
      </c>
      <c r="F29" s="68" t="s">
        <v>242</v>
      </c>
      <c r="G29" s="264">
        <v>0</v>
      </c>
    </row>
    <row r="30" spans="1:7" ht="12.75">
      <c r="A30" s="115" t="s">
        <v>94</v>
      </c>
      <c r="B30" s="116" t="s">
        <v>45</v>
      </c>
      <c r="C30" s="68" t="str">
        <f>Danni!$B$3</f>
        <v>-----------</v>
      </c>
      <c r="D30" s="68" t="str">
        <f>Danni!$E$3</f>
        <v>2013</v>
      </c>
      <c r="E30" s="68">
        <f>Danni!$F$3</f>
        <v>2</v>
      </c>
      <c r="F30" s="68" t="s">
        <v>243</v>
      </c>
      <c r="G30" s="264">
        <v>0</v>
      </c>
    </row>
    <row r="31" spans="1:7" ht="12.75">
      <c r="A31" s="120" t="s">
        <v>97</v>
      </c>
      <c r="B31" s="121" t="s">
        <v>46</v>
      </c>
      <c r="C31" s="68" t="str">
        <f>Danni!$B$3</f>
        <v>-----------</v>
      </c>
      <c r="D31" s="68" t="str">
        <f>Danni!$E$3</f>
        <v>2013</v>
      </c>
      <c r="E31" s="68">
        <f>Danni!$F$3</f>
        <v>2</v>
      </c>
      <c r="F31" s="68" t="s">
        <v>244</v>
      </c>
      <c r="G31" s="265">
        <v>0</v>
      </c>
    </row>
    <row r="32" spans="1:8" ht="12.75">
      <c r="A32" s="113">
        <v>3</v>
      </c>
      <c r="B32" s="114" t="s">
        <v>102</v>
      </c>
      <c r="C32" s="68" t="str">
        <f>Danni!$B$3</f>
        <v>-----------</v>
      </c>
      <c r="D32" s="68" t="str">
        <f>Danni!$E$3</f>
        <v>2013</v>
      </c>
      <c r="E32" s="68">
        <f>Danni!$F$3</f>
        <v>2</v>
      </c>
      <c r="F32" s="68" t="s">
        <v>245</v>
      </c>
      <c r="G32" s="122">
        <v>0</v>
      </c>
      <c r="H32" s="4" t="str">
        <f>IF(AND($G32=0,$G33&gt;0),"Несъответствие между 'брой персонал' и 'заплата'",IF(AND($G32&gt;0,$G33=0),"Несъответствие между 'брой персонал' и 'заплата'","OK"))</f>
        <v>OK</v>
      </c>
    </row>
    <row r="33" spans="1:7" ht="12.75">
      <c r="A33" s="115" t="s">
        <v>69</v>
      </c>
      <c r="B33" s="116" t="s">
        <v>127</v>
      </c>
      <c r="C33" s="68" t="str">
        <f>Danni!$B$3</f>
        <v>-----------</v>
      </c>
      <c r="D33" s="68" t="str">
        <f>Danni!$E$3</f>
        <v>2013</v>
      </c>
      <c r="E33" s="68">
        <f>Danni!$F$3</f>
        <v>2</v>
      </c>
      <c r="F33" s="68" t="s">
        <v>246</v>
      </c>
      <c r="G33" s="264">
        <v>0</v>
      </c>
    </row>
    <row r="34" spans="1:7" ht="13.5" thickBot="1">
      <c r="A34" s="123" t="s">
        <v>79</v>
      </c>
      <c r="B34" s="124" t="s">
        <v>47</v>
      </c>
      <c r="C34" s="68" t="str">
        <f>Danni!$B$3</f>
        <v>-----------</v>
      </c>
      <c r="D34" s="68" t="str">
        <f>Danni!$E$3</f>
        <v>2013</v>
      </c>
      <c r="E34" s="68">
        <f>Danni!$F$3</f>
        <v>2</v>
      </c>
      <c r="F34" s="68" t="s">
        <v>247</v>
      </c>
      <c r="G34" s="136">
        <v>0</v>
      </c>
    </row>
    <row r="35" spans="1:8" ht="13.5" thickBot="1">
      <c r="A35" s="111" t="s">
        <v>2</v>
      </c>
      <c r="B35" s="112" t="s">
        <v>614</v>
      </c>
      <c r="C35" s="68" t="str">
        <f>Danni!$B$3</f>
        <v>-----------</v>
      </c>
      <c r="D35" s="68" t="str">
        <f>Danni!$E$3</f>
        <v>2013</v>
      </c>
      <c r="E35" s="68">
        <f>Danni!$F$3</f>
        <v>2</v>
      </c>
      <c r="F35" s="68" t="s">
        <v>437</v>
      </c>
      <c r="G35" s="84">
        <f>IF((3!G10+3!G23+G33)=0,G8,G8/(Danni!$F$3-Danni!$H$3+1)/(3!G10+3!G23+G33))</f>
        <v>0</v>
      </c>
      <c r="H35" s="175" t="str">
        <f>IF(AND(G35=G8,G8&lt;&gt;0),"Броят на наетите лица не съответства на изплатените възнаграждения","OK")</f>
        <v>OK</v>
      </c>
    </row>
    <row r="36" spans="1:10" ht="12.75">
      <c r="A36" s="117">
        <v>1</v>
      </c>
      <c r="B36" s="116" t="s">
        <v>615</v>
      </c>
      <c r="C36" s="68" t="str">
        <f>Danni!$B$3</f>
        <v>-----------</v>
      </c>
      <c r="D36" s="68" t="str">
        <f>Danni!$E$3</f>
        <v>2013</v>
      </c>
      <c r="E36" s="68">
        <f>Danni!$F$3</f>
        <v>2</v>
      </c>
      <c r="F36" s="68" t="s">
        <v>438</v>
      </c>
      <c r="G36" s="134">
        <f>IF(G10=0,G9,G9/(Danni!$F$3-Danni!$H$3+1)/3!G10)</f>
        <v>0</v>
      </c>
      <c r="H36" s="175" t="str">
        <f>IF(AND(G36=G9,G9&lt;&gt;0,1/(Danni!$F$3-Danni!$H$3+1)&lt;&gt;G10),"Броят на наетите лица не съответства на изплатените възнаграждения","OK")</f>
        <v>OK</v>
      </c>
      <c r="I36" s="126"/>
      <c r="J36" s="333"/>
    </row>
    <row r="37" spans="1:10" ht="12.75">
      <c r="A37" s="117">
        <v>2</v>
      </c>
      <c r="B37" s="116" t="s">
        <v>616</v>
      </c>
      <c r="C37" s="68" t="str">
        <f>Danni!$B$3</f>
        <v>-----------</v>
      </c>
      <c r="D37" s="68" t="str">
        <f>Danni!$E$3</f>
        <v>2013</v>
      </c>
      <c r="E37" s="68">
        <f>Danni!$F$3</f>
        <v>2</v>
      </c>
      <c r="F37" s="68" t="s">
        <v>439</v>
      </c>
      <c r="G37" s="134">
        <f>IF(G23=0,G12,G12/(Danni!$F$3-Danni!$H$3+1)/3!G23)</f>
        <v>0</v>
      </c>
      <c r="H37" s="6" t="str">
        <f>IF(AND(G37=G12,G12&lt;&gt;0,1/(Danni!$F$3-Danni!$H$3+1)&lt;&gt;G23),"Броят на наетите лица не съответства на изплатените възнаграждения","OK")</f>
        <v>OK</v>
      </c>
      <c r="J37" s="333"/>
    </row>
    <row r="38" spans="1:10" ht="12.75">
      <c r="A38" s="115" t="s">
        <v>69</v>
      </c>
      <c r="B38" s="116" t="s">
        <v>41</v>
      </c>
      <c r="C38" s="68" t="str">
        <f>Danni!$B$3</f>
        <v>-----------</v>
      </c>
      <c r="D38" s="68" t="str">
        <f>Danni!$E$3</f>
        <v>2013</v>
      </c>
      <c r="E38" s="68">
        <f>Danni!$F$3</f>
        <v>2</v>
      </c>
      <c r="F38" s="68" t="s">
        <v>440</v>
      </c>
      <c r="G38" s="134">
        <f>IF(G24=0,G15,G15/(Danni!$F$3-Danni!$H$3+1)/3!G24)</f>
        <v>0</v>
      </c>
      <c r="H38" s="6" t="str">
        <f>IF(AND(G38=G15,G15&lt;&gt;0,1/(Danni!$F$3-Danni!$H$3+1)&lt;&gt;G24),"Броят на наетите лица не съответства на изплатените възнаграждения","OK")</f>
        <v>OK</v>
      </c>
      <c r="J38" s="333"/>
    </row>
    <row r="39" spans="1:8" ht="12.75">
      <c r="A39" s="115" t="s">
        <v>79</v>
      </c>
      <c r="B39" s="116" t="s">
        <v>40</v>
      </c>
      <c r="C39" s="68" t="str">
        <f>Danni!$B$3</f>
        <v>-----------</v>
      </c>
      <c r="D39" s="68" t="str">
        <f>Danni!$E$3</f>
        <v>2013</v>
      </c>
      <c r="E39" s="68">
        <f>Danni!$F$3</f>
        <v>2</v>
      </c>
      <c r="F39" s="68" t="s">
        <v>441</v>
      </c>
      <c r="G39" s="134">
        <f>IF(G25=0,G16,G16/(Danni!$F$3-Danni!$H$3+1)/3!G25)</f>
        <v>0</v>
      </c>
      <c r="H39" s="6" t="str">
        <f>IF(AND(G39=G16,G16&lt;&gt;0,1/(Danni!$F$3-Danni!$H$3+1)&lt;&gt;G25),"Броят на наетите лица не съответства на изплатените възнаграждения","OK")</f>
        <v>OK</v>
      </c>
    </row>
    <row r="40" spans="1:8" ht="12.75">
      <c r="A40" s="115" t="s">
        <v>70</v>
      </c>
      <c r="B40" s="116" t="s">
        <v>42</v>
      </c>
      <c r="C40" s="68" t="str">
        <f>Danni!$B$3</f>
        <v>-----------</v>
      </c>
      <c r="D40" s="68" t="str">
        <f>Danni!$E$3</f>
        <v>2013</v>
      </c>
      <c r="E40" s="68">
        <f>Danni!$F$3</f>
        <v>2</v>
      </c>
      <c r="F40" s="68" t="s">
        <v>442</v>
      </c>
      <c r="G40" s="134">
        <f>IF(G26=0,G17,G17/(Danni!$F$3-Danni!$H$3+1)/3!G26)</f>
        <v>0</v>
      </c>
      <c r="H40" s="6" t="str">
        <f>IF(AND(G40=G17,G17&lt;&gt;0,1/(Danni!$F$3-Danni!$H$3+1)&lt;&gt;G26),"Броят на наетите лица не съответства на изплатените възнаграждения","OK")</f>
        <v>OK</v>
      </c>
    </row>
    <row r="41" spans="1:10" ht="12.75">
      <c r="A41" s="115" t="s">
        <v>71</v>
      </c>
      <c r="B41" s="116" t="s">
        <v>43</v>
      </c>
      <c r="C41" s="68" t="str">
        <f>Danni!$B$3</f>
        <v>-----------</v>
      </c>
      <c r="D41" s="68" t="str">
        <f>Danni!$E$3</f>
        <v>2013</v>
      </c>
      <c r="E41" s="68">
        <f>Danni!$F$3</f>
        <v>2</v>
      </c>
      <c r="F41" s="68" t="s">
        <v>443</v>
      </c>
      <c r="G41" s="134">
        <f>IF(G27=0,G18,G18/(Danni!$F$3-Danni!$H$3+1)/3!G27)</f>
        <v>0</v>
      </c>
      <c r="H41" s="6" t="str">
        <f>IF(AND(G41=G18,G18&lt;&gt;0,1/(Danni!$F$3-Danni!$H$3+1)&lt;&gt;G27),"Броят на наетите лица не съответства на изплатените възнаграждения","OK")</f>
        <v>OK</v>
      </c>
      <c r="J41" s="333"/>
    </row>
    <row r="42" spans="1:8" ht="12.75">
      <c r="A42" s="115" t="s">
        <v>72</v>
      </c>
      <c r="B42" s="116" t="s">
        <v>122</v>
      </c>
      <c r="C42" s="68" t="str">
        <f>Danni!$B$3</f>
        <v>-----------</v>
      </c>
      <c r="D42" s="68" t="str">
        <f>Danni!$E$3</f>
        <v>2013</v>
      </c>
      <c r="E42" s="68">
        <f>Danni!$F$3</f>
        <v>2</v>
      </c>
      <c r="F42" s="68" t="s">
        <v>444</v>
      </c>
      <c r="G42" s="134">
        <f>IF(G28=0,G19,G19/(Danni!$F$3-Danni!$H$3+1)/3!G28)</f>
        <v>0</v>
      </c>
      <c r="H42" s="6" t="str">
        <f>IF(AND(G42=G19,G19&lt;&gt;0,1/(Danni!$F$3-Danni!$H$3+1)&lt;&gt;G28),"Броят на наетите лица не съответства на изплатените възнаграждения","OK")</f>
        <v>OK</v>
      </c>
    </row>
    <row r="43" spans="1:8" ht="12.75">
      <c r="A43" s="115" t="s">
        <v>93</v>
      </c>
      <c r="B43" s="116" t="s">
        <v>44</v>
      </c>
      <c r="C43" s="68" t="str">
        <f>Danni!$B$3</f>
        <v>-----------</v>
      </c>
      <c r="D43" s="68" t="str">
        <f>Danni!$E$3</f>
        <v>2013</v>
      </c>
      <c r="E43" s="68">
        <f>Danni!$F$3</f>
        <v>2</v>
      </c>
      <c r="F43" s="68" t="s">
        <v>445</v>
      </c>
      <c r="G43" s="134">
        <f>IF(G29=0,G20,G20/(Danni!$F$3-Danni!$H$3+1)/3!G29)</f>
        <v>0</v>
      </c>
      <c r="H43" s="6" t="str">
        <f>IF(AND(G43=G20,G20&lt;&gt;0,1/(Danni!$F$3-Danni!$H$3+1)&lt;&gt;G29),"Броят на наетите лица не съответства на изплатените възнаграждения","OK")</f>
        <v>OK</v>
      </c>
    </row>
    <row r="44" spans="1:8" ht="12.75">
      <c r="A44" s="115" t="s">
        <v>94</v>
      </c>
      <c r="B44" s="116" t="s">
        <v>45</v>
      </c>
      <c r="C44" s="68" t="str">
        <f>Danni!$B$3</f>
        <v>-----------</v>
      </c>
      <c r="D44" s="68" t="str">
        <f>Danni!$E$3</f>
        <v>2013</v>
      </c>
      <c r="E44" s="68">
        <f>Danni!$F$3</f>
        <v>2</v>
      </c>
      <c r="F44" s="68" t="s">
        <v>446</v>
      </c>
      <c r="G44" s="134">
        <f>IF(G30=0,G21,G21/(Danni!$F$3-Danni!$H$3+1)/3!G30)</f>
        <v>0</v>
      </c>
      <c r="H44" s="6" t="str">
        <f>IF(AND(G44=G21,G21&lt;&gt;0,1/(Danni!$F$3-Danni!$H$3+1)&lt;&gt;G30),"Броят на наетите лица не съответства на изплатените възнаграждения","OK")</f>
        <v>OK</v>
      </c>
    </row>
    <row r="45" spans="1:8" ht="12.75">
      <c r="A45" s="115" t="s">
        <v>97</v>
      </c>
      <c r="B45" s="116" t="s">
        <v>46</v>
      </c>
      <c r="C45" s="68" t="str">
        <f>Danni!$B$3</f>
        <v>-----------</v>
      </c>
      <c r="D45" s="68" t="str">
        <f>Danni!$E$3</f>
        <v>2013</v>
      </c>
      <c r="E45" s="68">
        <f>Danni!$F$3</f>
        <v>2</v>
      </c>
      <c r="F45" s="68" t="s">
        <v>447</v>
      </c>
      <c r="G45" s="134">
        <f>IF(G31=0,G22,G22/(Danni!$F$3-Danni!$H$3+1)/3!G31)</f>
        <v>0</v>
      </c>
      <c r="H45" s="6" t="str">
        <f>IF(AND(G45=G22,G22&lt;&gt;0,1/(Danni!$F$3-Danni!$H$3+1)&lt;&gt;G31),"Броят на наетите лица не съответства на изплатените възнаграждения","OK")</f>
        <v>OK</v>
      </c>
    </row>
    <row r="46" spans="1:8" ht="13.5" thickBot="1">
      <c r="A46" s="148">
        <v>3</v>
      </c>
      <c r="B46" s="124" t="s">
        <v>617</v>
      </c>
      <c r="C46" s="68" t="str">
        <f>Danni!$B$3</f>
        <v>-----------</v>
      </c>
      <c r="D46" s="68" t="str">
        <f>Danni!$E$3</f>
        <v>2013</v>
      </c>
      <c r="E46" s="68">
        <f>Danni!$F$3</f>
        <v>2</v>
      </c>
      <c r="F46" s="68" t="s">
        <v>461</v>
      </c>
      <c r="G46" s="143">
        <f>IF(G33=0,G32,G32/(Danni!$F$3-Danni!$H$3+1)/3!G33)</f>
        <v>0</v>
      </c>
      <c r="H46" s="6" t="str">
        <f>IF(AND(G46=G32,G32&lt;&gt;0,1/(Danni!$F$3-Danni!$H$3+1)&lt;&gt;G33),"Броят на наетите лица не съответства на изплатените възнаграждения","OK")</f>
        <v>OK</v>
      </c>
    </row>
    <row r="47" spans="1:7" ht="12.75">
      <c r="A47" s="57"/>
      <c r="B47" s="2"/>
      <c r="C47" s="1"/>
      <c r="D47" s="1"/>
      <c r="E47" s="1"/>
      <c r="F47" s="1"/>
      <c r="G47" s="34"/>
    </row>
    <row r="48" spans="1:7" ht="12.75">
      <c r="A48" s="57"/>
      <c r="B48" s="88"/>
      <c r="C48" s="1"/>
      <c r="D48" s="1"/>
      <c r="E48" s="1"/>
      <c r="F48" s="1"/>
      <c r="G48" s="87" t="s">
        <v>118</v>
      </c>
    </row>
    <row r="49" spans="1:7" ht="12.75">
      <c r="A49" s="57"/>
      <c r="B49" s="73"/>
      <c r="C49" s="1"/>
      <c r="D49" s="1"/>
      <c r="E49" s="1"/>
      <c r="F49" s="1"/>
      <c r="G49" s="87"/>
    </row>
    <row r="50" spans="1:7" ht="12.75">
      <c r="A50" s="57"/>
      <c r="B50" s="88"/>
      <c r="C50" s="1"/>
      <c r="D50" s="1"/>
      <c r="E50" s="1"/>
      <c r="F50" s="1"/>
      <c r="G50" s="87" t="s">
        <v>119</v>
      </c>
    </row>
    <row r="51" spans="1:7" ht="12.75">
      <c r="A51" s="57"/>
      <c r="B51" s="59"/>
      <c r="C51" s="1"/>
      <c r="D51" s="1"/>
      <c r="E51" s="1"/>
      <c r="F51" s="1"/>
      <c r="G51" s="87"/>
    </row>
    <row r="52" spans="1:7" ht="12.75">
      <c r="A52" s="57"/>
      <c r="B52" s="88"/>
      <c r="C52" s="1"/>
      <c r="D52" s="1"/>
      <c r="E52" s="1"/>
      <c r="F52" s="1"/>
      <c r="G52" s="87" t="s">
        <v>151</v>
      </c>
    </row>
    <row r="53" spans="1:7" ht="12.75">
      <c r="A53" s="57"/>
      <c r="B53" s="59"/>
      <c r="C53" s="1"/>
      <c r="D53" s="1"/>
      <c r="E53" s="1"/>
      <c r="F53" s="1"/>
      <c r="G53" s="87"/>
    </row>
    <row r="54" spans="1:7" ht="13.5" thickBot="1">
      <c r="A54" s="58"/>
      <c r="B54" s="90"/>
      <c r="C54" s="74"/>
      <c r="D54" s="74"/>
      <c r="E54" s="74"/>
      <c r="F54" s="74"/>
      <c r="G54" s="91" t="s">
        <v>121</v>
      </c>
    </row>
    <row r="55" spans="3:6" ht="12.75">
      <c r="C55" s="4"/>
      <c r="D55" s="4"/>
      <c r="E55" s="4"/>
      <c r="F55" s="4"/>
    </row>
    <row r="56" spans="3:6" ht="12.75">
      <c r="C56" s="4"/>
      <c r="D56" s="4"/>
      <c r="E56" s="4"/>
      <c r="F56" s="4"/>
    </row>
    <row r="57" spans="3:6" ht="12.75">
      <c r="C57" s="4"/>
      <c r="D57" s="4"/>
      <c r="E57" s="4"/>
      <c r="F57" s="4"/>
    </row>
    <row r="58" spans="3:6" ht="12.75">
      <c r="C58" s="4"/>
      <c r="D58" s="4"/>
      <c r="E58" s="4"/>
      <c r="F58" s="4"/>
    </row>
    <row r="59" spans="3:6" ht="12.75">
      <c r="C59" s="4"/>
      <c r="D59" s="4"/>
      <c r="E59" s="4"/>
      <c r="F59" s="4"/>
    </row>
    <row r="60" spans="3:6" ht="12.75">
      <c r="C60" s="4"/>
      <c r="D60" s="4"/>
      <c r="E60" s="4"/>
      <c r="F60" s="4"/>
    </row>
    <row r="61" spans="3:6" ht="12.75">
      <c r="C61" s="4"/>
      <c r="D61" s="4"/>
      <c r="E61" s="4"/>
      <c r="F61" s="4"/>
    </row>
    <row r="62" spans="3:6" ht="12.75">
      <c r="C62" s="4"/>
      <c r="D62" s="4"/>
      <c r="E62" s="4"/>
      <c r="F62" s="4"/>
    </row>
    <row r="63" spans="3:6" ht="12.75">
      <c r="C63" s="4"/>
      <c r="D63" s="4"/>
      <c r="E63" s="4"/>
      <c r="F63" s="4"/>
    </row>
    <row r="64" spans="3:6" ht="12.75">
      <c r="C64" s="4"/>
      <c r="D64" s="4"/>
      <c r="E64" s="4"/>
      <c r="F64" s="4"/>
    </row>
    <row r="65" spans="3:6" ht="12.75">
      <c r="C65" s="4"/>
      <c r="D65" s="4"/>
      <c r="E65" s="4"/>
      <c r="F65" s="4"/>
    </row>
    <row r="66" spans="3:6" ht="12.75">
      <c r="C66" s="4"/>
      <c r="D66" s="4"/>
      <c r="E66" s="4"/>
      <c r="F66" s="4"/>
    </row>
    <row r="67" spans="3:6" ht="12.75">
      <c r="C67" s="4"/>
      <c r="D67" s="4"/>
      <c r="E67" s="4"/>
      <c r="F67" s="4"/>
    </row>
    <row r="68" spans="3:6" ht="12.75">
      <c r="C68" s="4"/>
      <c r="D68" s="4"/>
      <c r="E68" s="4"/>
      <c r="F68" s="4"/>
    </row>
    <row r="69" spans="3:6" ht="12.75">
      <c r="C69" s="4"/>
      <c r="D69" s="4"/>
      <c r="E69" s="4"/>
      <c r="F69" s="4"/>
    </row>
    <row r="70" spans="3:6" ht="12.75">
      <c r="C70" s="4"/>
      <c r="D70" s="4"/>
      <c r="E70" s="4"/>
      <c r="F70" s="4"/>
    </row>
    <row r="71" spans="3:6" ht="12.75">
      <c r="C71" s="4"/>
      <c r="D71" s="4"/>
      <c r="E71" s="4"/>
      <c r="F71" s="4"/>
    </row>
    <row r="72" spans="3:6" ht="12.75">
      <c r="C72" s="4"/>
      <c r="D72" s="4"/>
      <c r="E72" s="4"/>
      <c r="F72" s="4"/>
    </row>
    <row r="73" spans="3:6" ht="12.75">
      <c r="C73" s="4"/>
      <c r="D73" s="4"/>
      <c r="E73" s="4"/>
      <c r="F73" s="4"/>
    </row>
    <row r="74" spans="3:6" ht="12.75">
      <c r="C74" s="4"/>
      <c r="D74" s="4"/>
      <c r="E74" s="4"/>
      <c r="F74" s="4"/>
    </row>
    <row r="75" spans="3:6" ht="12.75">
      <c r="C75" s="4"/>
      <c r="D75" s="4"/>
      <c r="E75" s="4"/>
      <c r="F75" s="4"/>
    </row>
    <row r="76" spans="3:6" ht="12.75">
      <c r="C76" s="4"/>
      <c r="D76" s="4"/>
      <c r="E76" s="4"/>
      <c r="F76" s="4"/>
    </row>
    <row r="77" spans="3:6" ht="12.75">
      <c r="C77" s="4"/>
      <c r="D77" s="4"/>
      <c r="E77" s="4"/>
      <c r="F77" s="4"/>
    </row>
    <row r="78" spans="3:6" ht="12.75">
      <c r="C78" s="4"/>
      <c r="D78" s="4"/>
      <c r="E78" s="4"/>
      <c r="F78" s="4"/>
    </row>
    <row r="79" spans="3:6" ht="12.75">
      <c r="C79" s="4"/>
      <c r="D79" s="4"/>
      <c r="E79" s="4"/>
      <c r="F79" s="4"/>
    </row>
    <row r="80" spans="3:6" ht="12.75">
      <c r="C80" s="4"/>
      <c r="D80" s="4"/>
      <c r="E80" s="4"/>
      <c r="F80" s="4"/>
    </row>
    <row r="81" spans="3:6" ht="12.75">
      <c r="C81" s="4"/>
      <c r="D81" s="4"/>
      <c r="E81" s="4"/>
      <c r="F81" s="4"/>
    </row>
    <row r="82" spans="3:6" ht="12.75">
      <c r="C82" s="4"/>
      <c r="D82" s="4"/>
      <c r="E82" s="4"/>
      <c r="F82" s="4"/>
    </row>
    <row r="83" spans="3:6" ht="12.75">
      <c r="C83" s="4"/>
      <c r="D83" s="4"/>
      <c r="E83" s="4"/>
      <c r="F83" s="4"/>
    </row>
    <row r="84" spans="3:6" ht="12.75">
      <c r="C84" s="4"/>
      <c r="D84" s="4"/>
      <c r="E84" s="4"/>
      <c r="F84" s="4"/>
    </row>
    <row r="85" spans="3:6" ht="12.75">
      <c r="C85" s="4"/>
      <c r="D85" s="4"/>
      <c r="E85" s="4"/>
      <c r="F85" s="4"/>
    </row>
    <row r="86" spans="3:6" ht="12.75">
      <c r="C86" s="4"/>
      <c r="D86" s="4"/>
      <c r="E86" s="4"/>
      <c r="F86" s="4"/>
    </row>
    <row r="87" spans="3:6" ht="12.75">
      <c r="C87" s="4"/>
      <c r="D87" s="4"/>
      <c r="E87" s="4"/>
      <c r="F87" s="4"/>
    </row>
    <row r="88" spans="3:6" ht="12.75">
      <c r="C88" s="4"/>
      <c r="D88" s="4"/>
      <c r="E88" s="4"/>
      <c r="F88" s="4"/>
    </row>
    <row r="89" spans="3:6" ht="12.75">
      <c r="C89" s="4"/>
      <c r="D89" s="4"/>
      <c r="E89" s="4"/>
      <c r="F89" s="4"/>
    </row>
    <row r="90" spans="3:6" ht="12.75">
      <c r="C90" s="4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  <row r="165" spans="3:6" ht="12.75">
      <c r="C165" s="4"/>
      <c r="D165" s="4"/>
      <c r="E165" s="4"/>
      <c r="F165" s="4"/>
    </row>
    <row r="166" spans="3:6" ht="12.75">
      <c r="C166" s="4"/>
      <c r="D166" s="4"/>
      <c r="E166" s="4"/>
      <c r="F166" s="4"/>
    </row>
    <row r="167" spans="3:6" ht="12.75">
      <c r="C167" s="4"/>
      <c r="D167" s="4"/>
      <c r="E167" s="4"/>
      <c r="F167" s="4"/>
    </row>
    <row r="168" spans="3:6" ht="12.75">
      <c r="C168" s="4"/>
      <c r="D168" s="4"/>
      <c r="E168" s="4"/>
      <c r="F168" s="4"/>
    </row>
    <row r="169" spans="3:6" ht="12.75">
      <c r="C169" s="4"/>
      <c r="D169" s="4"/>
      <c r="E169" s="4"/>
      <c r="F169" s="4"/>
    </row>
    <row r="170" spans="3:6" ht="12.75">
      <c r="C170" s="4"/>
      <c r="D170" s="4"/>
      <c r="E170" s="4"/>
      <c r="F170" s="4"/>
    </row>
    <row r="171" spans="3:6" ht="12.75">
      <c r="C171" s="4"/>
      <c r="D171" s="4"/>
      <c r="E171" s="4"/>
      <c r="F171" s="4"/>
    </row>
    <row r="172" spans="3:6" ht="12.75">
      <c r="C172" s="4"/>
      <c r="D172" s="4"/>
      <c r="E172" s="4"/>
      <c r="F172" s="4"/>
    </row>
    <row r="173" spans="3:6" ht="12.75">
      <c r="C173" s="4"/>
      <c r="D173" s="4"/>
      <c r="E173" s="4"/>
      <c r="F173" s="4"/>
    </row>
    <row r="174" spans="3:6" ht="12.75">
      <c r="C174" s="4"/>
      <c r="D174" s="4"/>
      <c r="E174" s="4"/>
      <c r="F174" s="4"/>
    </row>
    <row r="175" spans="3:6" ht="12.75">
      <c r="C175" s="4"/>
      <c r="D175" s="4"/>
      <c r="E175" s="4"/>
      <c r="F175" s="4"/>
    </row>
    <row r="176" spans="3:6" ht="12.75">
      <c r="C176" s="4"/>
      <c r="D176" s="4"/>
      <c r="E176" s="4"/>
      <c r="F176" s="4"/>
    </row>
    <row r="177" spans="3:6" ht="12.75">
      <c r="C177" s="4"/>
      <c r="D177" s="4"/>
      <c r="E177" s="4"/>
      <c r="F177" s="4"/>
    </row>
    <row r="178" spans="3:6" ht="12.75">
      <c r="C178" s="4"/>
      <c r="D178" s="4"/>
      <c r="E178" s="4"/>
      <c r="F178" s="4"/>
    </row>
    <row r="179" spans="3:6" ht="12.75">
      <c r="C179" s="4"/>
      <c r="D179" s="4"/>
      <c r="E179" s="4"/>
      <c r="F179" s="4"/>
    </row>
    <row r="180" spans="3:6" ht="12.75">
      <c r="C180" s="4"/>
      <c r="D180" s="4"/>
      <c r="E180" s="4"/>
      <c r="F180" s="4"/>
    </row>
    <row r="181" spans="3:6" ht="12.75">
      <c r="C181" s="4"/>
      <c r="D181" s="4"/>
      <c r="E181" s="4"/>
      <c r="F181" s="4"/>
    </row>
    <row r="182" spans="3:6" ht="12.75">
      <c r="C182" s="4"/>
      <c r="D182" s="4"/>
      <c r="E182" s="4"/>
      <c r="F182" s="4"/>
    </row>
    <row r="183" spans="3:6" ht="12.75">
      <c r="C183" s="4"/>
      <c r="D183" s="4"/>
      <c r="E183" s="4"/>
      <c r="F183" s="4"/>
    </row>
    <row r="184" spans="3:6" ht="12.75">
      <c r="C184" s="4"/>
      <c r="D184" s="4"/>
      <c r="E184" s="4"/>
      <c r="F184" s="4"/>
    </row>
    <row r="185" spans="3:6" ht="12.75">
      <c r="C185" s="4"/>
      <c r="D185" s="4"/>
      <c r="E185" s="4"/>
      <c r="F185" s="4"/>
    </row>
    <row r="186" spans="3:6" ht="12.75">
      <c r="C186" s="4"/>
      <c r="D186" s="4"/>
      <c r="E186" s="4"/>
      <c r="F186" s="4"/>
    </row>
    <row r="187" spans="3:6" ht="12.75">
      <c r="C187" s="4"/>
      <c r="D187" s="4"/>
      <c r="E187" s="4"/>
      <c r="F187" s="4"/>
    </row>
    <row r="188" spans="3:6" ht="12.75">
      <c r="C188" s="4"/>
      <c r="D188" s="4"/>
      <c r="E188" s="4"/>
      <c r="F188" s="4"/>
    </row>
    <row r="189" spans="3:6" ht="12.75">
      <c r="C189" s="4"/>
      <c r="D189" s="4"/>
      <c r="E189" s="4"/>
      <c r="F189" s="4"/>
    </row>
    <row r="190" spans="3:6" ht="12.75">
      <c r="C190" s="4"/>
      <c r="D190" s="4"/>
      <c r="E190" s="4"/>
      <c r="F190" s="4"/>
    </row>
    <row r="191" spans="3:6" ht="12.75">
      <c r="C191" s="4"/>
      <c r="D191" s="4"/>
      <c r="E191" s="4"/>
      <c r="F191" s="4"/>
    </row>
    <row r="192" spans="3:6" ht="12.75">
      <c r="C192" s="4"/>
      <c r="D192" s="4"/>
      <c r="E192" s="4"/>
      <c r="F192" s="4"/>
    </row>
    <row r="193" spans="3:6" ht="12.75">
      <c r="C193" s="4"/>
      <c r="D193" s="4"/>
      <c r="E193" s="4"/>
      <c r="F193" s="4"/>
    </row>
    <row r="194" spans="3:6" ht="12.75">
      <c r="C194" s="4"/>
      <c r="D194" s="4"/>
      <c r="E194" s="4"/>
      <c r="F194" s="4"/>
    </row>
    <row r="195" spans="3:6" ht="12.75">
      <c r="C195" s="4"/>
      <c r="D195" s="4"/>
      <c r="E195" s="4"/>
      <c r="F195" s="4"/>
    </row>
    <row r="196" spans="3:6" ht="12.75">
      <c r="C196" s="4"/>
      <c r="D196" s="4"/>
      <c r="E196" s="4"/>
      <c r="F196" s="4"/>
    </row>
    <row r="197" spans="3:6" ht="12.75">
      <c r="C197" s="4"/>
      <c r="D197" s="4"/>
      <c r="E197" s="4"/>
      <c r="F197" s="4"/>
    </row>
    <row r="198" spans="3:6" ht="12.75">
      <c r="C198" s="4"/>
      <c r="D198" s="4"/>
      <c r="E198" s="4"/>
      <c r="F198" s="4"/>
    </row>
    <row r="199" spans="3:6" ht="12.75">
      <c r="C199" s="4"/>
      <c r="D199" s="4"/>
      <c r="E199" s="4"/>
      <c r="F199" s="4"/>
    </row>
    <row r="200" spans="3:6" ht="12.75">
      <c r="C200" s="4"/>
      <c r="D200" s="4"/>
      <c r="E200" s="4"/>
      <c r="F200" s="4"/>
    </row>
    <row r="201" spans="3:6" ht="12.75">
      <c r="C201" s="4"/>
      <c r="D201" s="4"/>
      <c r="E201" s="4"/>
      <c r="F201" s="4"/>
    </row>
    <row r="202" spans="3:6" ht="12.75">
      <c r="C202" s="4"/>
      <c r="D202" s="4"/>
      <c r="E202" s="4"/>
      <c r="F202" s="4"/>
    </row>
    <row r="203" spans="3:6" ht="12.75">
      <c r="C203" s="4"/>
      <c r="D203" s="4"/>
      <c r="E203" s="4"/>
      <c r="F203" s="4"/>
    </row>
    <row r="204" spans="3:6" ht="12.75">
      <c r="C204" s="4"/>
      <c r="D204" s="4"/>
      <c r="E204" s="4"/>
      <c r="F204" s="4"/>
    </row>
    <row r="205" spans="3:6" ht="12.75">
      <c r="C205" s="4"/>
      <c r="D205" s="4"/>
      <c r="E205" s="4"/>
      <c r="F205" s="4"/>
    </row>
    <row r="206" spans="3:6" ht="12.75">
      <c r="C206" s="4"/>
      <c r="D206" s="4"/>
      <c r="E206" s="4"/>
      <c r="F206" s="4"/>
    </row>
    <row r="207" spans="3:6" ht="12.75">
      <c r="C207" s="4"/>
      <c r="D207" s="4"/>
      <c r="E207" s="4"/>
      <c r="F207" s="4"/>
    </row>
    <row r="208" spans="3:6" ht="12.75">
      <c r="C208" s="4"/>
      <c r="D208" s="4"/>
      <c r="E208" s="4"/>
      <c r="F208" s="4"/>
    </row>
    <row r="209" spans="3:6" ht="12.75">
      <c r="C209" s="4"/>
      <c r="D209" s="4"/>
      <c r="E209" s="4"/>
      <c r="F209" s="4"/>
    </row>
    <row r="210" spans="3:6" ht="12.75">
      <c r="C210" s="4"/>
      <c r="D210" s="4"/>
      <c r="E210" s="4"/>
      <c r="F210" s="4"/>
    </row>
    <row r="211" spans="3:6" ht="12.75">
      <c r="C211" s="4"/>
      <c r="D211" s="4"/>
      <c r="E211" s="4"/>
      <c r="F211" s="4"/>
    </row>
    <row r="212" spans="3:6" ht="12.75">
      <c r="C212" s="4"/>
      <c r="D212" s="4"/>
      <c r="E212" s="4"/>
      <c r="F212" s="4"/>
    </row>
    <row r="213" spans="3:6" ht="12.75">
      <c r="C213" s="4"/>
      <c r="D213" s="4"/>
      <c r="E213" s="4"/>
      <c r="F213" s="4"/>
    </row>
    <row r="214" spans="3:6" ht="12.75">
      <c r="C214" s="4"/>
      <c r="D214" s="4"/>
      <c r="E214" s="4"/>
      <c r="F214" s="4"/>
    </row>
    <row r="215" spans="3:6" ht="12.75">
      <c r="C215" s="4"/>
      <c r="D215" s="4"/>
      <c r="E215" s="4"/>
      <c r="F215" s="4"/>
    </row>
    <row r="216" spans="3:6" ht="12.75">
      <c r="C216" s="4"/>
      <c r="D216" s="4"/>
      <c r="E216" s="4"/>
      <c r="F216" s="4"/>
    </row>
    <row r="217" spans="3:6" ht="12.75">
      <c r="C217" s="4"/>
      <c r="D217" s="4"/>
      <c r="E217" s="4"/>
      <c r="F217" s="4"/>
    </row>
    <row r="218" spans="3:6" ht="12.75">
      <c r="C218" s="4"/>
      <c r="D218" s="4"/>
      <c r="E218" s="4"/>
      <c r="F218" s="4"/>
    </row>
    <row r="219" spans="3:6" ht="12.75">
      <c r="C219" s="4"/>
      <c r="D219" s="4"/>
      <c r="E219" s="4"/>
      <c r="F219" s="4"/>
    </row>
    <row r="220" spans="3:6" ht="12.75">
      <c r="C220" s="4"/>
      <c r="D220" s="4"/>
      <c r="E220" s="4"/>
      <c r="F220" s="4"/>
    </row>
    <row r="221" spans="3:6" ht="12.75">
      <c r="C221" s="4"/>
      <c r="D221" s="4"/>
      <c r="E221" s="4"/>
      <c r="F221" s="4"/>
    </row>
    <row r="222" spans="3:6" ht="12.75">
      <c r="C222" s="4"/>
      <c r="D222" s="4"/>
      <c r="E222" s="4"/>
      <c r="F222" s="4"/>
    </row>
    <row r="223" spans="3:6" ht="12.75">
      <c r="C223" s="4"/>
      <c r="D223" s="4"/>
      <c r="E223" s="4"/>
      <c r="F223" s="4"/>
    </row>
    <row r="224" spans="3:6" ht="12.75">
      <c r="C224" s="4"/>
      <c r="D224" s="4"/>
      <c r="E224" s="4"/>
      <c r="F224" s="4"/>
    </row>
    <row r="225" spans="3:6" ht="12.75">
      <c r="C225" s="4"/>
      <c r="D225" s="4"/>
      <c r="E225" s="4"/>
      <c r="F225" s="4"/>
    </row>
    <row r="226" spans="3:6" ht="12.75">
      <c r="C226" s="4"/>
      <c r="D226" s="4"/>
      <c r="E226" s="4"/>
      <c r="F226" s="4"/>
    </row>
    <row r="227" spans="3:6" ht="12.75">
      <c r="C227" s="4"/>
      <c r="D227" s="4"/>
      <c r="E227" s="4"/>
      <c r="F227" s="4"/>
    </row>
    <row r="228" spans="3:6" ht="12.75">
      <c r="C228" s="4"/>
      <c r="D228" s="4"/>
      <c r="E228" s="4"/>
      <c r="F228" s="4"/>
    </row>
    <row r="229" spans="3:6" ht="12.75">
      <c r="C229" s="4"/>
      <c r="D229" s="4"/>
      <c r="E229" s="4"/>
      <c r="F229" s="4"/>
    </row>
    <row r="230" spans="3:6" ht="12.75">
      <c r="C230" s="4"/>
      <c r="D230" s="4"/>
      <c r="E230" s="4"/>
      <c r="F230" s="4"/>
    </row>
    <row r="231" spans="3:6" ht="12.75">
      <c r="C231" s="4"/>
      <c r="D231" s="4"/>
      <c r="E231" s="4"/>
      <c r="F231" s="4"/>
    </row>
    <row r="232" spans="3:6" ht="12.75">
      <c r="C232" s="4"/>
      <c r="D232" s="4"/>
      <c r="E232" s="4"/>
      <c r="F232" s="4"/>
    </row>
    <row r="233" spans="3:6" ht="12.75">
      <c r="C233" s="4"/>
      <c r="D233" s="4"/>
      <c r="E233" s="4"/>
      <c r="F233" s="4"/>
    </row>
    <row r="234" spans="3:6" ht="12.75">
      <c r="C234" s="4"/>
      <c r="D234" s="4"/>
      <c r="E234" s="4"/>
      <c r="F234" s="4"/>
    </row>
    <row r="235" spans="3:6" ht="12.75">
      <c r="C235" s="4"/>
      <c r="D235" s="4"/>
      <c r="E235" s="4"/>
      <c r="F235" s="4"/>
    </row>
    <row r="236" spans="3:6" ht="12.75">
      <c r="C236" s="4"/>
      <c r="D236" s="4"/>
      <c r="E236" s="4"/>
      <c r="F236" s="4"/>
    </row>
    <row r="237" spans="3:6" ht="12.75">
      <c r="C237" s="4"/>
      <c r="D237" s="4"/>
      <c r="E237" s="4"/>
      <c r="F237" s="4"/>
    </row>
    <row r="238" spans="3:6" ht="12.75">
      <c r="C238" s="4"/>
      <c r="D238" s="4"/>
      <c r="E238" s="4"/>
      <c r="F238" s="4"/>
    </row>
    <row r="239" spans="3:6" ht="12.75">
      <c r="C239" s="4"/>
      <c r="D239" s="4"/>
      <c r="E239" s="4"/>
      <c r="F239" s="4"/>
    </row>
    <row r="240" spans="3:6" ht="12.75">
      <c r="C240" s="4"/>
      <c r="D240" s="4"/>
      <c r="E240" s="4"/>
      <c r="F240" s="4"/>
    </row>
    <row r="241" spans="3:6" ht="12.75">
      <c r="C241" s="4"/>
      <c r="D241" s="4"/>
      <c r="E241" s="4"/>
      <c r="F241" s="4"/>
    </row>
    <row r="242" spans="3:6" ht="12.75">
      <c r="C242" s="4"/>
      <c r="D242" s="4"/>
      <c r="E242" s="4"/>
      <c r="F242" s="4"/>
    </row>
    <row r="243" spans="3:6" ht="12.75">
      <c r="C243" s="4"/>
      <c r="D243" s="4"/>
      <c r="E243" s="4"/>
      <c r="F243" s="4"/>
    </row>
    <row r="244" spans="3:6" ht="12.75">
      <c r="C244" s="4"/>
      <c r="D244" s="4"/>
      <c r="E244" s="4"/>
      <c r="F244" s="4"/>
    </row>
    <row r="245" spans="3:6" ht="12.75">
      <c r="C245" s="4"/>
      <c r="D245" s="4"/>
      <c r="E245" s="4"/>
      <c r="F245" s="4"/>
    </row>
    <row r="246" spans="3:6" ht="12.75">
      <c r="C246" s="4"/>
      <c r="D246" s="4"/>
      <c r="E246" s="4"/>
      <c r="F246" s="4"/>
    </row>
    <row r="247" spans="3:6" ht="12.75">
      <c r="C247" s="4"/>
      <c r="D247" s="4"/>
      <c r="E247" s="4"/>
      <c r="F247" s="4"/>
    </row>
    <row r="248" spans="3:6" ht="12.75">
      <c r="C248" s="4"/>
      <c r="D248" s="4"/>
      <c r="E248" s="4"/>
      <c r="F248" s="4"/>
    </row>
    <row r="249" spans="3:6" ht="12.75">
      <c r="C249" s="4"/>
      <c r="D249" s="4"/>
      <c r="E249" s="4"/>
      <c r="F249" s="4"/>
    </row>
    <row r="250" spans="3:6" ht="12.75">
      <c r="C250" s="4"/>
      <c r="D250" s="4"/>
      <c r="E250" s="4"/>
      <c r="F250" s="4"/>
    </row>
    <row r="251" spans="3:6" ht="12.75">
      <c r="C251" s="4"/>
      <c r="D251" s="4"/>
      <c r="E251" s="4"/>
      <c r="F251" s="4"/>
    </row>
    <row r="252" spans="3:6" ht="12.75">
      <c r="C252" s="4"/>
      <c r="D252" s="4"/>
      <c r="E252" s="4"/>
      <c r="F252" s="4"/>
    </row>
    <row r="253" spans="3:6" ht="12.75">
      <c r="C253" s="4"/>
      <c r="D253" s="4"/>
      <c r="E253" s="4"/>
      <c r="F253" s="4"/>
    </row>
    <row r="254" spans="3:6" ht="12.75">
      <c r="C254" s="4"/>
      <c r="D254" s="4"/>
      <c r="E254" s="4"/>
      <c r="F254" s="4"/>
    </row>
    <row r="255" spans="3:6" ht="12.75">
      <c r="C255" s="4"/>
      <c r="D255" s="4"/>
      <c r="E255" s="4"/>
      <c r="F255" s="4"/>
    </row>
    <row r="256" spans="3:6" ht="12.75">
      <c r="C256" s="4"/>
      <c r="D256" s="4"/>
      <c r="E256" s="4"/>
      <c r="F256" s="4"/>
    </row>
    <row r="257" spans="3:6" ht="12.75">
      <c r="C257" s="4"/>
      <c r="D257" s="4"/>
      <c r="E257" s="4"/>
      <c r="F257" s="4"/>
    </row>
    <row r="258" spans="3:6" ht="12.75">
      <c r="C258" s="4"/>
      <c r="D258" s="4"/>
      <c r="E258" s="4"/>
      <c r="F258" s="4"/>
    </row>
    <row r="259" spans="3:6" ht="12.75">
      <c r="C259" s="4"/>
      <c r="D259" s="4"/>
      <c r="E259" s="4"/>
      <c r="F259" s="4"/>
    </row>
    <row r="260" spans="3:6" ht="12.75">
      <c r="C260" s="4"/>
      <c r="D260" s="4"/>
      <c r="E260" s="4"/>
      <c r="F260" s="4"/>
    </row>
    <row r="261" spans="3:6" ht="12.75">
      <c r="C261" s="4"/>
      <c r="D261" s="4"/>
      <c r="E261" s="4"/>
      <c r="F261" s="4"/>
    </row>
    <row r="262" spans="3:6" ht="12.75">
      <c r="C262" s="4"/>
      <c r="D262" s="4"/>
      <c r="E262" s="4"/>
      <c r="F262" s="4"/>
    </row>
    <row r="263" spans="3:6" ht="12.75">
      <c r="C263" s="4"/>
      <c r="D263" s="4"/>
      <c r="E263" s="4"/>
      <c r="F263" s="4"/>
    </row>
    <row r="264" spans="3:6" ht="12.75">
      <c r="C264" s="4"/>
      <c r="D264" s="4"/>
      <c r="E264" s="4"/>
      <c r="F264" s="4"/>
    </row>
    <row r="265" spans="3:6" ht="12.75">
      <c r="C265" s="4"/>
      <c r="D265" s="4"/>
      <c r="E265" s="4"/>
      <c r="F265" s="4"/>
    </row>
    <row r="266" spans="3:6" ht="12.75">
      <c r="C266" s="4"/>
      <c r="D266" s="4"/>
      <c r="E266" s="4"/>
      <c r="F266" s="4"/>
    </row>
    <row r="267" spans="3:6" ht="12.75">
      <c r="C267" s="4"/>
      <c r="D267" s="4"/>
      <c r="E267" s="4"/>
      <c r="F267" s="4"/>
    </row>
    <row r="268" spans="3:6" ht="12.75">
      <c r="C268" s="4"/>
      <c r="D268" s="4"/>
      <c r="E268" s="4"/>
      <c r="F268" s="4"/>
    </row>
    <row r="269" spans="3:6" ht="12.75">
      <c r="C269" s="4"/>
      <c r="D269" s="4"/>
      <c r="E269" s="4"/>
      <c r="F269" s="4"/>
    </row>
    <row r="270" spans="3:6" ht="12.75">
      <c r="C270" s="4"/>
      <c r="D270" s="4"/>
      <c r="E270" s="4"/>
      <c r="F270" s="4"/>
    </row>
    <row r="271" spans="3:6" ht="12.75">
      <c r="C271" s="4"/>
      <c r="D271" s="4"/>
      <c r="E271" s="4"/>
      <c r="F271" s="4"/>
    </row>
    <row r="272" spans="3:6" ht="12.75">
      <c r="C272" s="4"/>
      <c r="D272" s="4"/>
      <c r="E272" s="4"/>
      <c r="F272" s="4"/>
    </row>
    <row r="273" spans="3:6" ht="12.75">
      <c r="C273" s="4"/>
      <c r="D273" s="4"/>
      <c r="E273" s="4"/>
      <c r="F273" s="4"/>
    </row>
    <row r="274" spans="3:6" ht="12.75">
      <c r="C274" s="4"/>
      <c r="D274" s="4"/>
      <c r="E274" s="4"/>
      <c r="F274" s="4"/>
    </row>
    <row r="275" spans="3:6" ht="12.75">
      <c r="C275" s="4"/>
      <c r="D275" s="4"/>
      <c r="E275" s="4"/>
      <c r="F275" s="4"/>
    </row>
    <row r="276" spans="3:6" ht="12.75">
      <c r="C276" s="4"/>
      <c r="D276" s="4"/>
      <c r="E276" s="4"/>
      <c r="F276" s="4"/>
    </row>
    <row r="277" spans="3:6" ht="12.75">
      <c r="C277" s="4"/>
      <c r="D277" s="4"/>
      <c r="E277" s="4"/>
      <c r="F277" s="4"/>
    </row>
    <row r="278" spans="3:6" ht="12.75">
      <c r="C278" s="4"/>
      <c r="D278" s="4"/>
      <c r="E278" s="4"/>
      <c r="F278" s="4"/>
    </row>
    <row r="279" spans="3:6" ht="12.75">
      <c r="C279" s="4"/>
      <c r="D279" s="4"/>
      <c r="E279" s="4"/>
      <c r="F279" s="4"/>
    </row>
    <row r="280" spans="3:6" ht="12.75">
      <c r="C280" s="4"/>
      <c r="D280" s="4"/>
      <c r="E280" s="4"/>
      <c r="F280" s="4"/>
    </row>
    <row r="281" spans="3:6" ht="12.75">
      <c r="C281" s="4"/>
      <c r="D281" s="4"/>
      <c r="E281" s="4"/>
      <c r="F281" s="4"/>
    </row>
    <row r="282" spans="3:6" ht="12.75">
      <c r="C282" s="4"/>
      <c r="D282" s="4"/>
      <c r="E282" s="4"/>
      <c r="F282" s="4"/>
    </row>
    <row r="283" spans="3:6" ht="12.75">
      <c r="C283" s="4"/>
      <c r="D283" s="4"/>
      <c r="E283" s="4"/>
      <c r="F283" s="4"/>
    </row>
    <row r="284" spans="3:6" ht="12.75">
      <c r="C284" s="4"/>
      <c r="D284" s="4"/>
      <c r="E284" s="4"/>
      <c r="F284" s="4"/>
    </row>
    <row r="285" spans="3:6" ht="12.75">
      <c r="C285" s="4"/>
      <c r="D285" s="4"/>
      <c r="E285" s="4"/>
      <c r="F285" s="4"/>
    </row>
    <row r="286" spans="3:6" ht="12.75">
      <c r="C286" s="4"/>
      <c r="D286" s="4"/>
      <c r="E286" s="4"/>
      <c r="F286" s="4"/>
    </row>
    <row r="287" spans="3:6" ht="12.75">
      <c r="C287" s="4"/>
      <c r="D287" s="4"/>
      <c r="E287" s="4"/>
      <c r="F287" s="4"/>
    </row>
    <row r="288" spans="3:6" ht="12.75">
      <c r="C288" s="4"/>
      <c r="D288" s="4"/>
      <c r="E288" s="4"/>
      <c r="F288" s="4"/>
    </row>
    <row r="289" spans="3:6" ht="12.75">
      <c r="C289" s="4"/>
      <c r="D289" s="4"/>
      <c r="E289" s="4"/>
      <c r="F289" s="4"/>
    </row>
    <row r="290" spans="3:6" ht="12.75">
      <c r="C290" s="4"/>
      <c r="D290" s="4"/>
      <c r="E290" s="4"/>
      <c r="F290" s="4"/>
    </row>
    <row r="291" spans="3:6" ht="12.75">
      <c r="C291" s="4"/>
      <c r="D291" s="4"/>
      <c r="E291" s="4"/>
      <c r="F291" s="4"/>
    </row>
    <row r="292" spans="3:6" ht="12.75">
      <c r="C292" s="4"/>
      <c r="D292" s="4"/>
      <c r="E292" s="4"/>
      <c r="F292" s="4"/>
    </row>
    <row r="293" spans="3:6" ht="12.75">
      <c r="C293" s="4"/>
      <c r="D293" s="4"/>
      <c r="E293" s="4"/>
      <c r="F293" s="4"/>
    </row>
    <row r="294" spans="3:6" ht="12.75">
      <c r="C294" s="4"/>
      <c r="D294" s="4"/>
      <c r="E294" s="4"/>
      <c r="F294" s="4"/>
    </row>
    <row r="295" spans="3:6" ht="12.75">
      <c r="C295" s="4"/>
      <c r="D295" s="4"/>
      <c r="E295" s="4"/>
      <c r="F295" s="4"/>
    </row>
    <row r="296" spans="3:6" ht="12.75">
      <c r="C296" s="4"/>
      <c r="D296" s="4"/>
      <c r="E296" s="4"/>
      <c r="F296" s="4"/>
    </row>
    <row r="297" spans="3:6" ht="12.75">
      <c r="C297" s="4"/>
      <c r="D297" s="4"/>
      <c r="E297" s="4"/>
      <c r="F297" s="4"/>
    </row>
    <row r="298" spans="3:6" ht="12.75">
      <c r="C298" s="4"/>
      <c r="D298" s="4"/>
      <c r="E298" s="4"/>
      <c r="F298" s="4"/>
    </row>
    <row r="299" spans="3:6" ht="12.75">
      <c r="C299" s="4"/>
      <c r="D299" s="4"/>
      <c r="E299" s="4"/>
      <c r="F299" s="4"/>
    </row>
    <row r="300" spans="3:6" ht="12.75">
      <c r="C300" s="4"/>
      <c r="D300" s="4"/>
      <c r="E300" s="4"/>
      <c r="F300" s="4"/>
    </row>
    <row r="301" spans="3:6" ht="12.75">
      <c r="C301" s="4"/>
      <c r="D301" s="4"/>
      <c r="E301" s="4"/>
      <c r="F301" s="4"/>
    </row>
    <row r="302" spans="3:6" ht="12.75">
      <c r="C302" s="4"/>
      <c r="D302" s="4"/>
      <c r="E302" s="4"/>
      <c r="F302" s="4"/>
    </row>
    <row r="303" spans="3:6" ht="12.75">
      <c r="C303" s="4"/>
      <c r="D303" s="4"/>
      <c r="E303" s="4"/>
      <c r="F303" s="4"/>
    </row>
    <row r="304" spans="3:6" ht="12.75">
      <c r="C304" s="4"/>
      <c r="D304" s="4"/>
      <c r="E304" s="4"/>
      <c r="F304" s="4"/>
    </row>
    <row r="305" spans="3:6" ht="12.75">
      <c r="C305" s="4"/>
      <c r="D305" s="4"/>
      <c r="E305" s="4"/>
      <c r="F305" s="4"/>
    </row>
    <row r="306" spans="3:6" ht="12.75">
      <c r="C306" s="4"/>
      <c r="D306" s="4"/>
      <c r="E306" s="4"/>
      <c r="F306" s="4"/>
    </row>
    <row r="307" spans="3:6" ht="12.75">
      <c r="C307" s="4"/>
      <c r="D307" s="4"/>
      <c r="E307" s="4"/>
      <c r="F307" s="4"/>
    </row>
    <row r="308" spans="3:6" ht="12.75">
      <c r="C308" s="4"/>
      <c r="D308" s="4"/>
      <c r="E308" s="4"/>
      <c r="F308" s="4"/>
    </row>
    <row r="309" spans="3:6" ht="12.75">
      <c r="C309" s="4"/>
      <c r="D309" s="4"/>
      <c r="E309" s="4"/>
      <c r="F309" s="4"/>
    </row>
    <row r="310" spans="3:6" ht="12.75">
      <c r="C310" s="4"/>
      <c r="D310" s="4"/>
      <c r="E310" s="4"/>
      <c r="F310" s="4"/>
    </row>
    <row r="311" spans="3:6" ht="12.75">
      <c r="C311" s="4"/>
      <c r="D311" s="4"/>
      <c r="E311" s="4"/>
      <c r="F311" s="4"/>
    </row>
    <row r="312" spans="3:6" ht="12.75">
      <c r="C312" s="4"/>
      <c r="D312" s="4"/>
      <c r="E312" s="4"/>
      <c r="F312" s="4"/>
    </row>
    <row r="313" spans="3:6" ht="12.75">
      <c r="C313" s="4"/>
      <c r="D313" s="4"/>
      <c r="E313" s="4"/>
      <c r="F313" s="4"/>
    </row>
    <row r="314" spans="3:6" ht="12.75">
      <c r="C314" s="4"/>
      <c r="D314" s="4"/>
      <c r="E314" s="4"/>
      <c r="F314" s="4"/>
    </row>
    <row r="315" spans="3:6" ht="12.75">
      <c r="C315" s="4"/>
      <c r="D315" s="4"/>
      <c r="E315" s="4"/>
      <c r="F315" s="4"/>
    </row>
    <row r="316" spans="3:6" ht="12.75">
      <c r="C316" s="4"/>
      <c r="D316" s="4"/>
      <c r="E316" s="4"/>
      <c r="F316" s="4"/>
    </row>
    <row r="317" spans="3:6" ht="12.75">
      <c r="C317" s="4"/>
      <c r="D317" s="4"/>
      <c r="E317" s="4"/>
      <c r="F317" s="4"/>
    </row>
    <row r="318" spans="3:6" ht="12.75">
      <c r="C318" s="4"/>
      <c r="D318" s="4"/>
      <c r="E318" s="4"/>
      <c r="F318" s="4"/>
    </row>
    <row r="319" spans="3:6" ht="12.75">
      <c r="C319" s="4"/>
      <c r="D319" s="4"/>
      <c r="E319" s="4"/>
      <c r="F319" s="4"/>
    </row>
    <row r="320" spans="3:6" ht="12.75">
      <c r="C320" s="4"/>
      <c r="D320" s="4"/>
      <c r="E320" s="4"/>
      <c r="F320" s="4"/>
    </row>
    <row r="321" spans="3:6" ht="12.75">
      <c r="C321" s="4"/>
      <c r="D321" s="4"/>
      <c r="E321" s="4"/>
      <c r="F321" s="4"/>
    </row>
    <row r="322" spans="3:6" ht="12.75">
      <c r="C322" s="4"/>
      <c r="D322" s="4"/>
      <c r="E322" s="4"/>
      <c r="F322" s="4"/>
    </row>
    <row r="323" spans="3:6" ht="12.75">
      <c r="C323" s="4"/>
      <c r="D323" s="4"/>
      <c r="E323" s="4"/>
      <c r="F323" s="4"/>
    </row>
    <row r="324" spans="3:6" ht="12.75">
      <c r="C324" s="4"/>
      <c r="D324" s="4"/>
      <c r="E324" s="4"/>
      <c r="F324" s="4"/>
    </row>
    <row r="325" spans="3:6" ht="12.75">
      <c r="C325" s="4"/>
      <c r="D325" s="4"/>
      <c r="E325" s="4"/>
      <c r="F325" s="4"/>
    </row>
    <row r="326" spans="3:6" ht="12.75">
      <c r="C326" s="4"/>
      <c r="D326" s="4"/>
      <c r="E326" s="4"/>
      <c r="F326" s="4"/>
    </row>
    <row r="327" spans="3:6" ht="12.75">
      <c r="C327" s="4"/>
      <c r="D327" s="4"/>
      <c r="E327" s="4"/>
      <c r="F327" s="4"/>
    </row>
    <row r="328" spans="3:6" ht="12.75">
      <c r="C328" s="4"/>
      <c r="D328" s="4"/>
      <c r="E328" s="4"/>
      <c r="F328" s="4"/>
    </row>
    <row r="329" spans="3:6" ht="12.75">
      <c r="C329" s="4"/>
      <c r="D329" s="4"/>
      <c r="E329" s="4"/>
      <c r="F329" s="4"/>
    </row>
    <row r="330" spans="3:6" ht="12.75">
      <c r="C330" s="4"/>
      <c r="D330" s="4"/>
      <c r="E330" s="4"/>
      <c r="F330" s="4"/>
    </row>
    <row r="331" spans="3:6" ht="12.75">
      <c r="C331" s="4"/>
      <c r="D331" s="4"/>
      <c r="E331" s="4"/>
      <c r="F331" s="4"/>
    </row>
    <row r="332" spans="3:6" ht="12.75">
      <c r="C332" s="4"/>
      <c r="D332" s="4"/>
      <c r="E332" s="4"/>
      <c r="F332" s="4"/>
    </row>
    <row r="333" spans="3:6" ht="12.75">
      <c r="C333" s="4"/>
      <c r="D333" s="4"/>
      <c r="E333" s="4"/>
      <c r="F333" s="4"/>
    </row>
    <row r="334" spans="3:6" ht="12.75">
      <c r="C334" s="4"/>
      <c r="D334" s="4"/>
      <c r="E334" s="4"/>
      <c r="F334" s="4"/>
    </row>
    <row r="335" spans="3:6" ht="12.75">
      <c r="C335" s="4"/>
      <c r="D335" s="4"/>
      <c r="E335" s="4"/>
      <c r="F335" s="4"/>
    </row>
    <row r="336" spans="3:6" ht="12.75">
      <c r="C336" s="4"/>
      <c r="D336" s="4"/>
      <c r="E336" s="4"/>
      <c r="F336" s="4"/>
    </row>
    <row r="337" spans="3:6" ht="12.75">
      <c r="C337" s="4"/>
      <c r="D337" s="4"/>
      <c r="E337" s="4"/>
      <c r="F337" s="4"/>
    </row>
    <row r="338" spans="3:6" ht="12.75">
      <c r="C338" s="4"/>
      <c r="D338" s="4"/>
      <c r="E338" s="4"/>
      <c r="F338" s="4"/>
    </row>
    <row r="339" spans="3:6" ht="12.75">
      <c r="C339" s="4"/>
      <c r="D339" s="4"/>
      <c r="E339" s="4"/>
      <c r="F339" s="4"/>
    </row>
    <row r="340" spans="3:6" ht="12.75">
      <c r="C340" s="4"/>
      <c r="D340" s="4"/>
      <c r="E340" s="4"/>
      <c r="F340" s="4"/>
    </row>
    <row r="341" spans="3:6" ht="12.75">
      <c r="C341" s="4"/>
      <c r="D341" s="4"/>
      <c r="E341" s="4"/>
      <c r="F341" s="4"/>
    </row>
    <row r="342" spans="3:6" ht="12.75">
      <c r="C342" s="4"/>
      <c r="D342" s="4"/>
      <c r="E342" s="4"/>
      <c r="F342" s="4"/>
    </row>
    <row r="343" spans="3:6" ht="12.75">
      <c r="C343" s="4"/>
      <c r="D343" s="4"/>
      <c r="E343" s="4"/>
      <c r="F343" s="4"/>
    </row>
    <row r="344" spans="3:6" ht="12.75">
      <c r="C344" s="4"/>
      <c r="D344" s="4"/>
      <c r="E344" s="4"/>
      <c r="F344" s="4"/>
    </row>
    <row r="345" spans="3:6" ht="12.75">
      <c r="C345" s="4"/>
      <c r="D345" s="4"/>
      <c r="E345" s="4"/>
      <c r="F345" s="4"/>
    </row>
    <row r="346" spans="3:6" ht="12.75">
      <c r="C346" s="4"/>
      <c r="D346" s="4"/>
      <c r="E346" s="4"/>
      <c r="F346" s="4"/>
    </row>
    <row r="347" spans="3:6" ht="12.75">
      <c r="C347" s="4"/>
      <c r="D347" s="4"/>
      <c r="E347" s="4"/>
      <c r="F347" s="4"/>
    </row>
    <row r="348" spans="3:6" ht="12.75">
      <c r="C348" s="4"/>
      <c r="D348" s="4"/>
      <c r="E348" s="4"/>
      <c r="F348" s="4"/>
    </row>
    <row r="349" spans="3:6" ht="12.75">
      <c r="C349" s="4"/>
      <c r="D349" s="4"/>
      <c r="E349" s="4"/>
      <c r="F349" s="4"/>
    </row>
    <row r="350" spans="3:6" ht="12.75">
      <c r="C350" s="4"/>
      <c r="D350" s="4"/>
      <c r="E350" s="4"/>
      <c r="F350" s="4"/>
    </row>
    <row r="351" spans="3:6" ht="12.75">
      <c r="C351" s="4"/>
      <c r="D351" s="4"/>
      <c r="E351" s="4"/>
      <c r="F351" s="4"/>
    </row>
    <row r="352" spans="3:6" ht="12.75">
      <c r="C352" s="4"/>
      <c r="D352" s="4"/>
      <c r="E352" s="4"/>
      <c r="F352" s="4"/>
    </row>
    <row r="353" spans="3:6" ht="12.75">
      <c r="C353" s="4"/>
      <c r="D353" s="4"/>
      <c r="E353" s="4"/>
      <c r="F353" s="4"/>
    </row>
    <row r="354" spans="3:6" ht="12.75">
      <c r="C354" s="4"/>
      <c r="D354" s="4"/>
      <c r="E354" s="4"/>
      <c r="F354" s="4"/>
    </row>
    <row r="355" spans="3:6" ht="12.75">
      <c r="C355" s="4"/>
      <c r="D355" s="4"/>
      <c r="E355" s="4"/>
      <c r="F355" s="4"/>
    </row>
    <row r="356" spans="3:6" ht="12.75">
      <c r="C356" s="4"/>
      <c r="D356" s="4"/>
      <c r="E356" s="4"/>
      <c r="F356" s="4"/>
    </row>
    <row r="357" spans="3:6" ht="12.75">
      <c r="C357" s="4"/>
      <c r="D357" s="4"/>
      <c r="E357" s="4"/>
      <c r="F357" s="4"/>
    </row>
    <row r="358" spans="3:6" ht="12.75">
      <c r="C358" s="4"/>
      <c r="D358" s="4"/>
      <c r="E358" s="4"/>
      <c r="F358" s="4"/>
    </row>
    <row r="359" spans="3:6" ht="12.75">
      <c r="C359" s="4"/>
      <c r="D359" s="4"/>
      <c r="E359" s="4"/>
      <c r="F359" s="4"/>
    </row>
    <row r="360" spans="3:6" ht="12.75">
      <c r="C360" s="4"/>
      <c r="D360" s="4"/>
      <c r="E360" s="4"/>
      <c r="F360" s="4"/>
    </row>
    <row r="361" spans="3:6" ht="12.75">
      <c r="C361" s="4"/>
      <c r="D361" s="4"/>
      <c r="E361" s="4"/>
      <c r="F361" s="4"/>
    </row>
    <row r="362" spans="3:6" ht="12.75">
      <c r="C362" s="4"/>
      <c r="D362" s="4"/>
      <c r="E362" s="4"/>
      <c r="F362" s="4"/>
    </row>
    <row r="363" spans="3:6" ht="12.75">
      <c r="C363" s="4"/>
      <c r="D363" s="4"/>
      <c r="E363" s="4"/>
      <c r="F363" s="4"/>
    </row>
    <row r="364" spans="3:6" ht="12.75">
      <c r="C364" s="4"/>
      <c r="D364" s="4"/>
      <c r="E364" s="4"/>
      <c r="F364" s="4"/>
    </row>
    <row r="365" spans="3:6" ht="12.75">
      <c r="C365" s="4"/>
      <c r="D365" s="4"/>
      <c r="E365" s="4"/>
      <c r="F365" s="4"/>
    </row>
    <row r="366" spans="3:6" ht="12.75">
      <c r="C366" s="4"/>
      <c r="D366" s="4"/>
      <c r="E366" s="4"/>
      <c r="F366" s="4"/>
    </row>
    <row r="367" spans="3:6" ht="12.75">
      <c r="C367" s="4"/>
      <c r="D367" s="4"/>
      <c r="E367" s="4"/>
      <c r="F367" s="4"/>
    </row>
    <row r="368" spans="3:6" ht="12.75">
      <c r="C368" s="4"/>
      <c r="D368" s="4"/>
      <c r="E368" s="4"/>
      <c r="F368" s="4"/>
    </row>
    <row r="369" spans="3:6" ht="12.75">
      <c r="C369" s="4"/>
      <c r="D369" s="4"/>
      <c r="E369" s="4"/>
      <c r="F369" s="4"/>
    </row>
    <row r="370" spans="3:6" ht="12.75">
      <c r="C370" s="4"/>
      <c r="D370" s="4"/>
      <c r="E370" s="4"/>
      <c r="F370" s="4"/>
    </row>
    <row r="371" spans="3:6" ht="12.75">
      <c r="C371" s="4"/>
      <c r="D371" s="4"/>
      <c r="E371" s="4"/>
      <c r="F371" s="4"/>
    </row>
    <row r="372" spans="3:6" ht="12.75">
      <c r="C372" s="4"/>
      <c r="D372" s="4"/>
      <c r="E372" s="4"/>
      <c r="F372" s="4"/>
    </row>
    <row r="373" spans="3:6" ht="12.75">
      <c r="C373" s="4"/>
      <c r="D373" s="4"/>
      <c r="E373" s="4"/>
      <c r="F373" s="4"/>
    </row>
    <row r="374" spans="3:6" ht="12.75">
      <c r="C374" s="4"/>
      <c r="D374" s="4"/>
      <c r="E374" s="4"/>
      <c r="F374" s="4"/>
    </row>
    <row r="375" spans="3:6" ht="12.75">
      <c r="C375" s="4"/>
      <c r="D375" s="4"/>
      <c r="E375" s="4"/>
      <c r="F375" s="4"/>
    </row>
    <row r="376" spans="3:6" ht="12.75">
      <c r="C376" s="4"/>
      <c r="D376" s="4"/>
      <c r="E376" s="4"/>
      <c r="F376" s="4"/>
    </row>
    <row r="377" spans="3:6" ht="12.75">
      <c r="C377" s="4"/>
      <c r="D377" s="4"/>
      <c r="E377" s="4"/>
      <c r="F377" s="4"/>
    </row>
    <row r="378" spans="3:6" ht="12.75">
      <c r="C378" s="4"/>
      <c r="D378" s="4"/>
      <c r="E378" s="4"/>
      <c r="F378" s="4"/>
    </row>
    <row r="379" spans="3:6" ht="12.75">
      <c r="C379" s="4"/>
      <c r="D379" s="4"/>
      <c r="E379" s="4"/>
      <c r="F379" s="4"/>
    </row>
  </sheetData>
  <sheetProtection password="CAEB" sheet="1"/>
  <mergeCells count="4">
    <mergeCell ref="A4:G4"/>
    <mergeCell ref="A3:G3"/>
    <mergeCell ref="A2:G2"/>
    <mergeCell ref="B1:G1"/>
  </mergeCells>
  <printOptions/>
  <pageMargins left="0.76" right="0.1968503937007874" top="0.8" bottom="0.35" header="0.17" footer="0.18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T193"/>
  <sheetViews>
    <sheetView showGridLines="0" view="pageBreakPreview" zoomScaleSheetLayoutView="100" zoomScalePageLayoutView="0" workbookViewId="0" topLeftCell="A1">
      <pane xSplit="5" ySplit="5" topLeftCell="F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F6" sqref="F6"/>
    </sheetView>
  </sheetViews>
  <sheetFormatPr defaultColWidth="9.140625" defaultRowHeight="12.75"/>
  <cols>
    <col min="1" max="1" width="32.57421875" style="16" customWidth="1"/>
    <col min="2" max="2" width="9.00390625" style="16" hidden="1" customWidth="1"/>
    <col min="3" max="3" width="3.8515625" style="16" hidden="1" customWidth="1"/>
    <col min="4" max="4" width="2.57421875" style="16" hidden="1" customWidth="1"/>
    <col min="5" max="5" width="5.7109375" style="16" hidden="1" customWidth="1"/>
    <col min="6" max="17" width="9.57421875" style="16" customWidth="1"/>
    <col min="18" max="46" width="9.140625" style="208" customWidth="1"/>
    <col min="47" max="16384" width="9.140625" style="16" customWidth="1"/>
  </cols>
  <sheetData>
    <row r="1" spans="1:17" ht="12.75" customHeight="1">
      <c r="A1" s="356" t="str">
        <f>"СПРАВКА ЗА ЗАДЪЛЖЕНИЯТА ЗА ЛЕКАРСТВЕНИ ПРОДУКТИ И МЕДИЦИНСКИ ИЗДЕЛИЯ И КОНСУМАТИВИ  НА "&amp;Danni!D3&amp;" КЪМ "&amp;Danni!G3&amp;" В ЛЕВА"</f>
        <v>СПРАВКА ЗА ЗАДЪЛЖЕНИЯТА ЗА ЛЕКАРСТВЕНИ ПРОДУКТИ И МЕДИЦИНСКИ ИЗДЕЛИЯ И КОНСУМАТИВИ  НА --------------------------- КЪМ 28-02-2013 В ЛЕВА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8"/>
    </row>
    <row r="2" spans="1:46" s="39" customFormat="1" ht="36" customHeight="1">
      <c r="A2" s="354" t="s">
        <v>101</v>
      </c>
      <c r="B2" s="214"/>
      <c r="C2" s="214"/>
      <c r="D2" s="214"/>
      <c r="E2" s="214"/>
      <c r="F2" s="359" t="str">
        <f>CONCATENATE("Стойност на задълженията към ",Danni!$R$14," година")</f>
        <v>Стойност на задълженията към 01-01-2013 година</v>
      </c>
      <c r="G2" s="360"/>
      <c r="H2" s="360"/>
      <c r="I2" s="361"/>
      <c r="J2" s="359" t="str">
        <f>CONCATENATE("Стойност на текущите доставки от ",Danni!$R$14," до ",Danni!G3)</f>
        <v>Стойност на текущите доставки от 01-01-2013 до 28-02-2013</v>
      </c>
      <c r="K2" s="361"/>
      <c r="L2" s="359" t="str">
        <f>CONCATENATE("Стойност на текущите плащания от ",Danni!$R$14," до ",Danni!G3)</f>
        <v>Стойност на текущите плащания от 01-01-2013 до 28-02-2013</v>
      </c>
      <c r="M2" s="361"/>
      <c r="N2" s="359" t="str">
        <f>"Стойност на задълженията към "&amp;Danni!G3</f>
        <v>Стойност на задълженията към 28-02-2013</v>
      </c>
      <c r="O2" s="360"/>
      <c r="P2" s="360"/>
      <c r="Q2" s="362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1:46" s="46" customFormat="1" ht="31.5">
      <c r="A3" s="355"/>
      <c r="B3" s="215" t="s">
        <v>124</v>
      </c>
      <c r="C3" s="215" t="s">
        <v>125</v>
      </c>
      <c r="D3" s="215" t="s">
        <v>117</v>
      </c>
      <c r="E3" s="215" t="s">
        <v>126</v>
      </c>
      <c r="F3" s="40" t="s">
        <v>476</v>
      </c>
      <c r="G3" s="41" t="s">
        <v>100</v>
      </c>
      <c r="H3" s="42" t="s">
        <v>477</v>
      </c>
      <c r="I3" s="43" t="s">
        <v>100</v>
      </c>
      <c r="J3" s="40" t="s">
        <v>476</v>
      </c>
      <c r="K3" s="44" t="s">
        <v>477</v>
      </c>
      <c r="L3" s="40" t="s">
        <v>476</v>
      </c>
      <c r="M3" s="44" t="s">
        <v>477</v>
      </c>
      <c r="N3" s="40" t="s">
        <v>476</v>
      </c>
      <c r="O3" s="41" t="s">
        <v>100</v>
      </c>
      <c r="P3" s="42" t="s">
        <v>477</v>
      </c>
      <c r="Q3" s="45" t="s">
        <v>100</v>
      </c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</row>
    <row r="4" spans="1:17" s="25" customFormat="1" ht="11.25" thickBot="1">
      <c r="A4" s="216">
        <v>1</v>
      </c>
      <c r="B4" s="217"/>
      <c r="C4" s="217"/>
      <c r="D4" s="217"/>
      <c r="E4" s="217"/>
      <c r="F4" s="310">
        <v>2</v>
      </c>
      <c r="G4" s="311">
        <v>3</v>
      </c>
      <c r="H4" s="311">
        <v>4</v>
      </c>
      <c r="I4" s="312">
        <v>5</v>
      </c>
      <c r="J4" s="26">
        <v>6</v>
      </c>
      <c r="K4" s="27">
        <v>7</v>
      </c>
      <c r="L4" s="26">
        <v>8</v>
      </c>
      <c r="M4" s="27">
        <v>9</v>
      </c>
      <c r="N4" s="310">
        <v>10</v>
      </c>
      <c r="O4" s="311">
        <v>11</v>
      </c>
      <c r="P4" s="311">
        <v>12</v>
      </c>
      <c r="Q4" s="311">
        <v>13</v>
      </c>
    </row>
    <row r="5" spans="1:46" s="17" customFormat="1" ht="12" thickBot="1">
      <c r="A5" s="218" t="s">
        <v>146</v>
      </c>
      <c r="B5" s="12" t="str">
        <f>Danni!$B$3</f>
        <v>-----------</v>
      </c>
      <c r="C5" s="12" t="str">
        <f>Danni!$E$3</f>
        <v>2013</v>
      </c>
      <c r="D5" s="12">
        <f>Danni!$F$3</f>
        <v>2</v>
      </c>
      <c r="E5" s="12" t="s">
        <v>333</v>
      </c>
      <c r="F5" s="23">
        <f aca="true" t="shared" si="0" ref="F5:Q5">SUM(F6:F55)</f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3">
        <f t="shared" si="0"/>
        <v>0</v>
      </c>
      <c r="K5" s="24">
        <f t="shared" si="0"/>
        <v>0</v>
      </c>
      <c r="L5" s="23">
        <f t="shared" si="0"/>
        <v>0</v>
      </c>
      <c r="M5" s="24">
        <f t="shared" si="0"/>
        <v>0</v>
      </c>
      <c r="N5" s="23">
        <f t="shared" si="0"/>
        <v>0</v>
      </c>
      <c r="O5" s="24">
        <f t="shared" si="0"/>
        <v>0</v>
      </c>
      <c r="P5" s="24">
        <f t="shared" si="0"/>
        <v>0</v>
      </c>
      <c r="Q5" s="219">
        <f t="shared" si="0"/>
        <v>0</v>
      </c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</row>
    <row r="6" spans="1:18" ht="11.25">
      <c r="A6" s="220" t="s">
        <v>256</v>
      </c>
      <c r="B6" s="12" t="str">
        <f>Danni!$B$3</f>
        <v>-----------</v>
      </c>
      <c r="C6" s="12" t="str">
        <f>Danni!$E$3</f>
        <v>2013</v>
      </c>
      <c r="D6" s="12">
        <f>Danni!$F$3</f>
        <v>2</v>
      </c>
      <c r="E6" s="12" t="s">
        <v>278</v>
      </c>
      <c r="F6" s="18">
        <v>0</v>
      </c>
      <c r="G6" s="19">
        <v>0</v>
      </c>
      <c r="H6" s="19">
        <v>0</v>
      </c>
      <c r="I6" s="20">
        <v>0</v>
      </c>
      <c r="J6" s="18">
        <v>0</v>
      </c>
      <c r="K6" s="20">
        <v>0</v>
      </c>
      <c r="L6" s="18">
        <v>0</v>
      </c>
      <c r="M6" s="20">
        <v>0</v>
      </c>
      <c r="N6" s="21">
        <f>F6+J6-L6</f>
        <v>0</v>
      </c>
      <c r="O6" s="19">
        <v>0</v>
      </c>
      <c r="P6" s="22">
        <f>H6+K6-M6</f>
        <v>0</v>
      </c>
      <c r="Q6" s="37">
        <v>0</v>
      </c>
      <c r="R6" s="212"/>
    </row>
    <row r="7" spans="1:18" ht="11.25">
      <c r="A7" s="221" t="s">
        <v>257</v>
      </c>
      <c r="B7" s="12" t="str">
        <f>Danni!$B$3</f>
        <v>-----------</v>
      </c>
      <c r="C7" s="12" t="str">
        <f>Danni!$E$3</f>
        <v>2013</v>
      </c>
      <c r="D7" s="12">
        <f>Danni!$F$3</f>
        <v>2</v>
      </c>
      <c r="E7" s="12" t="s">
        <v>279</v>
      </c>
      <c r="F7" s="13">
        <v>0</v>
      </c>
      <c r="G7" s="14">
        <v>0</v>
      </c>
      <c r="H7" s="14">
        <v>0</v>
      </c>
      <c r="I7" s="15">
        <v>0</v>
      </c>
      <c r="J7" s="13">
        <v>0</v>
      </c>
      <c r="K7" s="15">
        <v>0</v>
      </c>
      <c r="L7" s="13">
        <v>0</v>
      </c>
      <c r="M7" s="15">
        <v>0</v>
      </c>
      <c r="N7" s="21">
        <f aca="true" t="shared" si="1" ref="N7:N55">F7+J7-L7</f>
        <v>0</v>
      </c>
      <c r="O7" s="14">
        <v>0</v>
      </c>
      <c r="P7" s="22">
        <f aca="true" t="shared" si="2" ref="P7:P55">H7+K7-M7</f>
        <v>0</v>
      </c>
      <c r="Q7" s="38">
        <v>0</v>
      </c>
      <c r="R7" s="212"/>
    </row>
    <row r="8" spans="1:18" ht="11.25">
      <c r="A8" s="221" t="s">
        <v>136</v>
      </c>
      <c r="B8" s="12" t="str">
        <f>Danni!$B$3</f>
        <v>-----------</v>
      </c>
      <c r="C8" s="12" t="str">
        <f>Danni!$E$3</f>
        <v>2013</v>
      </c>
      <c r="D8" s="12">
        <f>Danni!$F$3</f>
        <v>2</v>
      </c>
      <c r="E8" s="12" t="s">
        <v>280</v>
      </c>
      <c r="F8" s="13">
        <v>0</v>
      </c>
      <c r="G8" s="19">
        <v>0</v>
      </c>
      <c r="H8" s="19">
        <v>0</v>
      </c>
      <c r="I8" s="20">
        <v>0</v>
      </c>
      <c r="J8" s="18">
        <v>0</v>
      </c>
      <c r="K8" s="20">
        <v>0</v>
      </c>
      <c r="L8" s="18">
        <v>0</v>
      </c>
      <c r="M8" s="20">
        <v>0</v>
      </c>
      <c r="N8" s="21">
        <f t="shared" si="1"/>
        <v>0</v>
      </c>
      <c r="O8" s="19">
        <v>0</v>
      </c>
      <c r="P8" s="22">
        <f t="shared" si="2"/>
        <v>0</v>
      </c>
      <c r="Q8" s="37">
        <v>0</v>
      </c>
      <c r="R8" s="212"/>
    </row>
    <row r="9" spans="1:18" ht="11.25">
      <c r="A9" s="221" t="s">
        <v>262</v>
      </c>
      <c r="B9" s="12" t="str">
        <f>Danni!$B$3</f>
        <v>-----------</v>
      </c>
      <c r="C9" s="12" t="str">
        <f>Danni!$E$3</f>
        <v>2013</v>
      </c>
      <c r="D9" s="12">
        <f>Danni!$F$3</f>
        <v>2</v>
      </c>
      <c r="E9" s="12" t="s">
        <v>281</v>
      </c>
      <c r="F9" s="13">
        <v>0</v>
      </c>
      <c r="G9" s="14">
        <v>0</v>
      </c>
      <c r="H9" s="14">
        <v>0</v>
      </c>
      <c r="I9" s="15">
        <v>0</v>
      </c>
      <c r="J9" s="13">
        <v>0</v>
      </c>
      <c r="K9" s="15">
        <v>0</v>
      </c>
      <c r="L9" s="13">
        <v>0</v>
      </c>
      <c r="M9" s="15">
        <v>0</v>
      </c>
      <c r="N9" s="21">
        <f t="shared" si="1"/>
        <v>0</v>
      </c>
      <c r="O9" s="14">
        <v>0</v>
      </c>
      <c r="P9" s="22">
        <f t="shared" si="2"/>
        <v>0</v>
      </c>
      <c r="Q9" s="38">
        <v>0</v>
      </c>
      <c r="R9" s="212"/>
    </row>
    <row r="10" spans="1:18" ht="11.25">
      <c r="A10" s="221" t="s">
        <v>135</v>
      </c>
      <c r="B10" s="12" t="str">
        <f>Danni!$B$3</f>
        <v>-----------</v>
      </c>
      <c r="C10" s="12" t="str">
        <f>Danni!$E$3</f>
        <v>2013</v>
      </c>
      <c r="D10" s="12">
        <f>Danni!$F$3</f>
        <v>2</v>
      </c>
      <c r="E10" s="12" t="s">
        <v>282</v>
      </c>
      <c r="F10" s="13">
        <v>0</v>
      </c>
      <c r="G10" s="19">
        <v>0</v>
      </c>
      <c r="H10" s="19">
        <v>0</v>
      </c>
      <c r="I10" s="20">
        <v>0</v>
      </c>
      <c r="J10" s="18">
        <v>0</v>
      </c>
      <c r="K10" s="20">
        <v>0</v>
      </c>
      <c r="L10" s="18">
        <v>0</v>
      </c>
      <c r="M10" s="20">
        <v>0</v>
      </c>
      <c r="N10" s="21">
        <f t="shared" si="1"/>
        <v>0</v>
      </c>
      <c r="O10" s="19">
        <v>0</v>
      </c>
      <c r="P10" s="22">
        <f t="shared" si="2"/>
        <v>0</v>
      </c>
      <c r="Q10" s="37">
        <v>0</v>
      </c>
      <c r="R10" s="212"/>
    </row>
    <row r="11" spans="1:18" ht="11.25">
      <c r="A11" s="221" t="s">
        <v>132</v>
      </c>
      <c r="B11" s="12" t="str">
        <f>Danni!$B$3</f>
        <v>-----------</v>
      </c>
      <c r="C11" s="12" t="str">
        <f>Danni!$E$3</f>
        <v>2013</v>
      </c>
      <c r="D11" s="12">
        <f>Danni!$F$3</f>
        <v>2</v>
      </c>
      <c r="E11" s="12" t="s">
        <v>283</v>
      </c>
      <c r="F11" s="13">
        <v>0</v>
      </c>
      <c r="G11" s="14">
        <v>0</v>
      </c>
      <c r="H11" s="14">
        <v>0</v>
      </c>
      <c r="I11" s="15">
        <v>0</v>
      </c>
      <c r="J11" s="13">
        <v>0</v>
      </c>
      <c r="K11" s="15">
        <v>0</v>
      </c>
      <c r="L11" s="13">
        <v>0</v>
      </c>
      <c r="M11" s="15">
        <v>0</v>
      </c>
      <c r="N11" s="21">
        <f t="shared" si="1"/>
        <v>0</v>
      </c>
      <c r="O11" s="14">
        <v>0</v>
      </c>
      <c r="P11" s="22">
        <f t="shared" si="2"/>
        <v>0</v>
      </c>
      <c r="Q11" s="38">
        <v>0</v>
      </c>
      <c r="R11" s="212"/>
    </row>
    <row r="12" spans="1:18" ht="11.25">
      <c r="A12" s="221" t="s">
        <v>264</v>
      </c>
      <c r="B12" s="12" t="str">
        <f>Danni!$B$3</f>
        <v>-----------</v>
      </c>
      <c r="C12" s="12" t="str">
        <f>Danni!$E$3</f>
        <v>2013</v>
      </c>
      <c r="D12" s="12">
        <f>Danni!$F$3</f>
        <v>2</v>
      </c>
      <c r="E12" s="12" t="s">
        <v>284</v>
      </c>
      <c r="F12" s="13">
        <v>0</v>
      </c>
      <c r="G12" s="19">
        <v>0</v>
      </c>
      <c r="H12" s="19">
        <v>0</v>
      </c>
      <c r="I12" s="20">
        <v>0</v>
      </c>
      <c r="J12" s="18">
        <v>0</v>
      </c>
      <c r="K12" s="20">
        <v>0</v>
      </c>
      <c r="L12" s="18">
        <v>0</v>
      </c>
      <c r="M12" s="20">
        <v>0</v>
      </c>
      <c r="N12" s="21">
        <f t="shared" si="1"/>
        <v>0</v>
      </c>
      <c r="O12" s="19">
        <v>0</v>
      </c>
      <c r="P12" s="22">
        <f t="shared" si="2"/>
        <v>0</v>
      </c>
      <c r="Q12" s="37">
        <v>0</v>
      </c>
      <c r="R12" s="212"/>
    </row>
    <row r="13" spans="1:18" ht="11.25">
      <c r="A13" s="221" t="s">
        <v>254</v>
      </c>
      <c r="B13" s="12" t="str">
        <f>Danni!$B$3</f>
        <v>-----------</v>
      </c>
      <c r="C13" s="12" t="str">
        <f>Danni!$E$3</f>
        <v>2013</v>
      </c>
      <c r="D13" s="12">
        <f>Danni!$F$3</f>
        <v>2</v>
      </c>
      <c r="E13" s="12" t="s">
        <v>285</v>
      </c>
      <c r="F13" s="13">
        <v>0</v>
      </c>
      <c r="G13" s="14">
        <v>0</v>
      </c>
      <c r="H13" s="14">
        <v>0</v>
      </c>
      <c r="I13" s="15">
        <v>0</v>
      </c>
      <c r="J13" s="13">
        <v>0</v>
      </c>
      <c r="K13" s="15">
        <v>0</v>
      </c>
      <c r="L13" s="13">
        <v>0</v>
      </c>
      <c r="M13" s="15">
        <v>0</v>
      </c>
      <c r="N13" s="21">
        <f t="shared" si="1"/>
        <v>0</v>
      </c>
      <c r="O13" s="14">
        <v>0</v>
      </c>
      <c r="P13" s="22">
        <f t="shared" si="2"/>
        <v>0</v>
      </c>
      <c r="Q13" s="38">
        <v>0</v>
      </c>
      <c r="R13" s="212"/>
    </row>
    <row r="14" spans="1:18" ht="11.25">
      <c r="A14" s="221" t="s">
        <v>269</v>
      </c>
      <c r="B14" s="12" t="str">
        <f>Danni!$B$3</f>
        <v>-----------</v>
      </c>
      <c r="C14" s="12" t="str">
        <f>Danni!$E$3</f>
        <v>2013</v>
      </c>
      <c r="D14" s="12">
        <f>Danni!$F$3</f>
        <v>2</v>
      </c>
      <c r="E14" s="12" t="s">
        <v>286</v>
      </c>
      <c r="F14" s="13">
        <v>0</v>
      </c>
      <c r="G14" s="19">
        <v>0</v>
      </c>
      <c r="H14" s="19">
        <v>0</v>
      </c>
      <c r="I14" s="20">
        <v>0</v>
      </c>
      <c r="J14" s="18">
        <v>0</v>
      </c>
      <c r="K14" s="20">
        <v>0</v>
      </c>
      <c r="L14" s="18">
        <v>0</v>
      </c>
      <c r="M14" s="20">
        <v>0</v>
      </c>
      <c r="N14" s="21">
        <f t="shared" si="1"/>
        <v>0</v>
      </c>
      <c r="O14" s="19">
        <v>0</v>
      </c>
      <c r="P14" s="22">
        <f t="shared" si="2"/>
        <v>0</v>
      </c>
      <c r="Q14" s="37">
        <v>0</v>
      </c>
      <c r="R14" s="212"/>
    </row>
    <row r="15" spans="1:18" ht="11.25">
      <c r="A15" s="221" t="s">
        <v>272</v>
      </c>
      <c r="B15" s="12" t="str">
        <f>Danni!$B$3</f>
        <v>-----------</v>
      </c>
      <c r="C15" s="12" t="str">
        <f>Danni!$E$3</f>
        <v>2013</v>
      </c>
      <c r="D15" s="12">
        <f>Danni!$F$3</f>
        <v>2</v>
      </c>
      <c r="E15" s="12" t="s">
        <v>287</v>
      </c>
      <c r="F15" s="13">
        <v>0</v>
      </c>
      <c r="G15" s="14">
        <v>0</v>
      </c>
      <c r="H15" s="14">
        <v>0</v>
      </c>
      <c r="I15" s="15">
        <v>0</v>
      </c>
      <c r="J15" s="13">
        <v>0</v>
      </c>
      <c r="K15" s="15">
        <v>0</v>
      </c>
      <c r="L15" s="13">
        <v>0</v>
      </c>
      <c r="M15" s="15">
        <v>0</v>
      </c>
      <c r="N15" s="21">
        <f t="shared" si="1"/>
        <v>0</v>
      </c>
      <c r="O15" s="14">
        <v>0</v>
      </c>
      <c r="P15" s="22">
        <f t="shared" si="2"/>
        <v>0</v>
      </c>
      <c r="Q15" s="38">
        <v>0</v>
      </c>
      <c r="R15" s="212"/>
    </row>
    <row r="16" spans="1:18" ht="11.25">
      <c r="A16" s="221" t="s">
        <v>137</v>
      </c>
      <c r="B16" s="12" t="str">
        <f>Danni!$B$3</f>
        <v>-----------</v>
      </c>
      <c r="C16" s="12" t="str">
        <f>Danni!$E$3</f>
        <v>2013</v>
      </c>
      <c r="D16" s="12">
        <f>Danni!$F$3</f>
        <v>2</v>
      </c>
      <c r="E16" s="12" t="s">
        <v>288</v>
      </c>
      <c r="F16" s="13">
        <v>0</v>
      </c>
      <c r="G16" s="19">
        <v>0</v>
      </c>
      <c r="H16" s="19">
        <v>0</v>
      </c>
      <c r="I16" s="20">
        <v>0</v>
      </c>
      <c r="J16" s="18">
        <v>0</v>
      </c>
      <c r="K16" s="20">
        <v>0</v>
      </c>
      <c r="L16" s="18">
        <v>0</v>
      </c>
      <c r="M16" s="20">
        <v>0</v>
      </c>
      <c r="N16" s="21">
        <f t="shared" si="1"/>
        <v>0</v>
      </c>
      <c r="O16" s="19">
        <v>0</v>
      </c>
      <c r="P16" s="22">
        <f t="shared" si="2"/>
        <v>0</v>
      </c>
      <c r="Q16" s="37">
        <v>0</v>
      </c>
      <c r="R16" s="212"/>
    </row>
    <row r="17" spans="1:18" ht="11.25">
      <c r="A17" s="221" t="s">
        <v>144</v>
      </c>
      <c r="B17" s="12" t="str">
        <f>Danni!$B$3</f>
        <v>-----------</v>
      </c>
      <c r="C17" s="12" t="str">
        <f>Danni!$E$3</f>
        <v>2013</v>
      </c>
      <c r="D17" s="12">
        <f>Danni!$F$3</f>
        <v>2</v>
      </c>
      <c r="E17" s="12" t="s">
        <v>289</v>
      </c>
      <c r="F17" s="13">
        <v>0</v>
      </c>
      <c r="G17" s="14">
        <v>0</v>
      </c>
      <c r="H17" s="14">
        <v>0</v>
      </c>
      <c r="I17" s="15">
        <v>0</v>
      </c>
      <c r="J17" s="13">
        <v>0</v>
      </c>
      <c r="K17" s="15">
        <v>0</v>
      </c>
      <c r="L17" s="13">
        <v>0</v>
      </c>
      <c r="M17" s="15">
        <v>0</v>
      </c>
      <c r="N17" s="21">
        <f t="shared" si="1"/>
        <v>0</v>
      </c>
      <c r="O17" s="14">
        <v>0</v>
      </c>
      <c r="P17" s="22">
        <f t="shared" si="2"/>
        <v>0</v>
      </c>
      <c r="Q17" s="38">
        <v>0</v>
      </c>
      <c r="R17" s="212"/>
    </row>
    <row r="18" spans="1:18" ht="11.25">
      <c r="A18" s="221" t="s">
        <v>251</v>
      </c>
      <c r="B18" s="12" t="str">
        <f>Danni!$B$3</f>
        <v>-----------</v>
      </c>
      <c r="C18" s="12" t="str">
        <f>Danni!$E$3</f>
        <v>2013</v>
      </c>
      <c r="D18" s="12">
        <f>Danni!$F$3</f>
        <v>2</v>
      </c>
      <c r="E18" s="12" t="s">
        <v>290</v>
      </c>
      <c r="F18" s="13">
        <v>0</v>
      </c>
      <c r="G18" s="19">
        <v>0</v>
      </c>
      <c r="H18" s="19">
        <v>0</v>
      </c>
      <c r="I18" s="20">
        <v>0</v>
      </c>
      <c r="J18" s="18">
        <v>0</v>
      </c>
      <c r="K18" s="20">
        <v>0</v>
      </c>
      <c r="L18" s="18">
        <v>0</v>
      </c>
      <c r="M18" s="20">
        <v>0</v>
      </c>
      <c r="N18" s="21">
        <f t="shared" si="1"/>
        <v>0</v>
      </c>
      <c r="O18" s="19">
        <v>0</v>
      </c>
      <c r="P18" s="22">
        <f t="shared" si="2"/>
        <v>0</v>
      </c>
      <c r="Q18" s="37">
        <v>0</v>
      </c>
      <c r="R18" s="212"/>
    </row>
    <row r="19" spans="1:18" ht="11.25">
      <c r="A19" s="221" t="s">
        <v>250</v>
      </c>
      <c r="B19" s="12" t="str">
        <f>Danni!$B$3</f>
        <v>-----------</v>
      </c>
      <c r="C19" s="12" t="str">
        <f>Danni!$E$3</f>
        <v>2013</v>
      </c>
      <c r="D19" s="12">
        <f>Danni!$F$3</f>
        <v>2</v>
      </c>
      <c r="E19" s="12" t="s">
        <v>291</v>
      </c>
      <c r="F19" s="13">
        <v>0</v>
      </c>
      <c r="G19" s="14">
        <v>0</v>
      </c>
      <c r="H19" s="14">
        <v>0</v>
      </c>
      <c r="I19" s="15">
        <v>0</v>
      </c>
      <c r="J19" s="13">
        <v>0</v>
      </c>
      <c r="K19" s="15">
        <v>0</v>
      </c>
      <c r="L19" s="13">
        <v>0</v>
      </c>
      <c r="M19" s="15">
        <v>0</v>
      </c>
      <c r="N19" s="21">
        <f t="shared" si="1"/>
        <v>0</v>
      </c>
      <c r="O19" s="14">
        <v>0</v>
      </c>
      <c r="P19" s="22">
        <f t="shared" si="2"/>
        <v>0</v>
      </c>
      <c r="Q19" s="38">
        <v>0</v>
      </c>
      <c r="R19" s="212"/>
    </row>
    <row r="20" spans="1:18" ht="11.25">
      <c r="A20" s="221" t="s">
        <v>619</v>
      </c>
      <c r="B20" s="12" t="str">
        <f>Danni!$B$3</f>
        <v>-----------</v>
      </c>
      <c r="C20" s="12" t="str">
        <f>Danni!$E$3</f>
        <v>2013</v>
      </c>
      <c r="D20" s="12">
        <f>Danni!$F$3</f>
        <v>2</v>
      </c>
      <c r="E20" s="12" t="s">
        <v>292</v>
      </c>
      <c r="F20" s="13">
        <v>0</v>
      </c>
      <c r="G20" s="19">
        <v>0</v>
      </c>
      <c r="H20" s="19">
        <v>0</v>
      </c>
      <c r="I20" s="20">
        <v>0</v>
      </c>
      <c r="J20" s="18">
        <v>0</v>
      </c>
      <c r="K20" s="20">
        <v>0</v>
      </c>
      <c r="L20" s="18">
        <v>0</v>
      </c>
      <c r="M20" s="20">
        <v>0</v>
      </c>
      <c r="N20" s="21">
        <f t="shared" si="1"/>
        <v>0</v>
      </c>
      <c r="O20" s="19">
        <v>0</v>
      </c>
      <c r="P20" s="22">
        <f t="shared" si="2"/>
        <v>0</v>
      </c>
      <c r="Q20" s="37">
        <v>0</v>
      </c>
      <c r="R20" s="212"/>
    </row>
    <row r="21" spans="1:18" ht="11.25">
      <c r="A21" s="221" t="s">
        <v>255</v>
      </c>
      <c r="B21" s="12" t="str">
        <f>Danni!$B$3</f>
        <v>-----------</v>
      </c>
      <c r="C21" s="12" t="str">
        <f>Danni!$E$3</f>
        <v>2013</v>
      </c>
      <c r="D21" s="12">
        <f>Danni!$F$3</f>
        <v>2</v>
      </c>
      <c r="E21" s="12" t="s">
        <v>293</v>
      </c>
      <c r="F21" s="13">
        <v>0</v>
      </c>
      <c r="G21" s="14">
        <v>0</v>
      </c>
      <c r="H21" s="14">
        <v>0</v>
      </c>
      <c r="I21" s="15">
        <v>0</v>
      </c>
      <c r="J21" s="13">
        <v>0</v>
      </c>
      <c r="K21" s="15">
        <v>0</v>
      </c>
      <c r="L21" s="13">
        <v>0</v>
      </c>
      <c r="M21" s="15">
        <v>0</v>
      </c>
      <c r="N21" s="21">
        <f t="shared" si="1"/>
        <v>0</v>
      </c>
      <c r="O21" s="14">
        <v>0</v>
      </c>
      <c r="P21" s="22">
        <f t="shared" si="2"/>
        <v>0</v>
      </c>
      <c r="Q21" s="38">
        <v>0</v>
      </c>
      <c r="R21" s="212"/>
    </row>
    <row r="22" spans="1:18" ht="11.25">
      <c r="A22" s="221" t="s">
        <v>620</v>
      </c>
      <c r="B22" s="12" t="str">
        <f>Danni!$B$3</f>
        <v>-----------</v>
      </c>
      <c r="C22" s="12" t="str">
        <f>Danni!$E$3</f>
        <v>2013</v>
      </c>
      <c r="D22" s="12">
        <f>Danni!$F$3</f>
        <v>2</v>
      </c>
      <c r="E22" s="12" t="s">
        <v>294</v>
      </c>
      <c r="F22" s="13">
        <v>0</v>
      </c>
      <c r="G22" s="19">
        <v>0</v>
      </c>
      <c r="H22" s="19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21">
        <f t="shared" si="1"/>
        <v>0</v>
      </c>
      <c r="O22" s="19">
        <v>0</v>
      </c>
      <c r="P22" s="22">
        <f t="shared" si="2"/>
        <v>0</v>
      </c>
      <c r="Q22" s="37">
        <v>0</v>
      </c>
      <c r="R22" s="212"/>
    </row>
    <row r="23" spans="1:18" ht="11.25">
      <c r="A23" s="221" t="s">
        <v>134</v>
      </c>
      <c r="B23" s="12" t="str">
        <f>Danni!$B$3</f>
        <v>-----------</v>
      </c>
      <c r="C23" s="12" t="str">
        <f>Danni!$E$3</f>
        <v>2013</v>
      </c>
      <c r="D23" s="12">
        <f>Danni!$F$3</f>
        <v>2</v>
      </c>
      <c r="E23" s="12" t="s">
        <v>295</v>
      </c>
      <c r="F23" s="13">
        <v>0</v>
      </c>
      <c r="G23" s="14">
        <v>0</v>
      </c>
      <c r="H23" s="14">
        <v>0</v>
      </c>
      <c r="I23" s="15">
        <v>0</v>
      </c>
      <c r="J23" s="13">
        <v>0</v>
      </c>
      <c r="K23" s="15">
        <v>0</v>
      </c>
      <c r="L23" s="13">
        <v>0</v>
      </c>
      <c r="M23" s="15">
        <v>0</v>
      </c>
      <c r="N23" s="21">
        <f t="shared" si="1"/>
        <v>0</v>
      </c>
      <c r="O23" s="14">
        <v>0</v>
      </c>
      <c r="P23" s="22">
        <f t="shared" si="2"/>
        <v>0</v>
      </c>
      <c r="Q23" s="38">
        <v>0</v>
      </c>
      <c r="R23" s="212"/>
    </row>
    <row r="24" spans="1:18" ht="11.25">
      <c r="A24" s="221" t="s">
        <v>621</v>
      </c>
      <c r="B24" s="12" t="str">
        <f>Danni!$B$3</f>
        <v>-----------</v>
      </c>
      <c r="C24" s="12" t="str">
        <f>Danni!$E$3</f>
        <v>2013</v>
      </c>
      <c r="D24" s="12">
        <f>Danni!$F$3</f>
        <v>2</v>
      </c>
      <c r="E24" s="12" t="s">
        <v>296</v>
      </c>
      <c r="F24" s="13">
        <v>0</v>
      </c>
      <c r="G24" s="19">
        <v>0</v>
      </c>
      <c r="H24" s="19">
        <v>0</v>
      </c>
      <c r="I24" s="20">
        <v>0</v>
      </c>
      <c r="J24" s="18">
        <v>0</v>
      </c>
      <c r="K24" s="20">
        <v>0</v>
      </c>
      <c r="L24" s="18">
        <v>0</v>
      </c>
      <c r="M24" s="20">
        <v>0</v>
      </c>
      <c r="N24" s="21">
        <f t="shared" si="1"/>
        <v>0</v>
      </c>
      <c r="O24" s="19">
        <v>0</v>
      </c>
      <c r="P24" s="22">
        <f t="shared" si="2"/>
        <v>0</v>
      </c>
      <c r="Q24" s="37">
        <v>0</v>
      </c>
      <c r="R24" s="212"/>
    </row>
    <row r="25" spans="1:18" ht="11.25">
      <c r="A25" s="221" t="s">
        <v>252</v>
      </c>
      <c r="B25" s="12" t="str">
        <f>Danni!$B$3</f>
        <v>-----------</v>
      </c>
      <c r="C25" s="12" t="str">
        <f>Danni!$E$3</f>
        <v>2013</v>
      </c>
      <c r="D25" s="12">
        <f>Danni!$F$3</f>
        <v>2</v>
      </c>
      <c r="E25" s="12" t="s">
        <v>297</v>
      </c>
      <c r="F25" s="13">
        <v>0</v>
      </c>
      <c r="G25" s="14">
        <v>0</v>
      </c>
      <c r="H25" s="14">
        <v>0</v>
      </c>
      <c r="I25" s="15">
        <v>0</v>
      </c>
      <c r="J25" s="13">
        <v>0</v>
      </c>
      <c r="K25" s="15">
        <v>0</v>
      </c>
      <c r="L25" s="13">
        <v>0</v>
      </c>
      <c r="M25" s="15">
        <v>0</v>
      </c>
      <c r="N25" s="21">
        <f t="shared" si="1"/>
        <v>0</v>
      </c>
      <c r="O25" s="14">
        <v>0</v>
      </c>
      <c r="P25" s="22">
        <f t="shared" si="2"/>
        <v>0</v>
      </c>
      <c r="Q25" s="38">
        <v>0</v>
      </c>
      <c r="R25" s="212"/>
    </row>
    <row r="26" spans="1:18" ht="11.25">
      <c r="A26" s="221" t="s">
        <v>265</v>
      </c>
      <c r="B26" s="12" t="str">
        <f>Danni!$B$3</f>
        <v>-----------</v>
      </c>
      <c r="C26" s="12" t="str">
        <f>Danni!$E$3</f>
        <v>2013</v>
      </c>
      <c r="D26" s="12">
        <f>Danni!$F$3</f>
        <v>2</v>
      </c>
      <c r="E26" s="12" t="s">
        <v>298</v>
      </c>
      <c r="F26" s="13">
        <v>0</v>
      </c>
      <c r="G26" s="19">
        <v>0</v>
      </c>
      <c r="H26" s="19">
        <v>0</v>
      </c>
      <c r="I26" s="20">
        <v>0</v>
      </c>
      <c r="J26" s="18">
        <v>0</v>
      </c>
      <c r="K26" s="20">
        <v>0</v>
      </c>
      <c r="L26" s="18">
        <v>0</v>
      </c>
      <c r="M26" s="20">
        <v>0</v>
      </c>
      <c r="N26" s="21">
        <f t="shared" si="1"/>
        <v>0</v>
      </c>
      <c r="O26" s="19">
        <v>0</v>
      </c>
      <c r="P26" s="22">
        <f t="shared" si="2"/>
        <v>0</v>
      </c>
      <c r="Q26" s="37">
        <v>0</v>
      </c>
      <c r="R26" s="212"/>
    </row>
    <row r="27" spans="1:18" ht="11.25">
      <c r="A27" s="221" t="s">
        <v>622</v>
      </c>
      <c r="B27" s="12" t="str">
        <f>Danni!$B$3</f>
        <v>-----------</v>
      </c>
      <c r="C27" s="12" t="str">
        <f>Danni!$E$3</f>
        <v>2013</v>
      </c>
      <c r="D27" s="12">
        <f>Danni!$F$3</f>
        <v>2</v>
      </c>
      <c r="E27" s="12" t="s">
        <v>299</v>
      </c>
      <c r="F27" s="13">
        <v>0</v>
      </c>
      <c r="G27" s="14">
        <v>0</v>
      </c>
      <c r="H27" s="14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  <c r="N27" s="21">
        <f t="shared" si="1"/>
        <v>0</v>
      </c>
      <c r="O27" s="14">
        <v>0</v>
      </c>
      <c r="P27" s="22">
        <f t="shared" si="2"/>
        <v>0</v>
      </c>
      <c r="Q27" s="38">
        <v>0</v>
      </c>
      <c r="R27" s="212"/>
    </row>
    <row r="28" spans="1:18" ht="11.25">
      <c r="A28" s="221" t="s">
        <v>261</v>
      </c>
      <c r="B28" s="12" t="str">
        <f>Danni!$B$3</f>
        <v>-----------</v>
      </c>
      <c r="C28" s="12" t="str">
        <f>Danni!$E$3</f>
        <v>2013</v>
      </c>
      <c r="D28" s="12">
        <f>Danni!$F$3</f>
        <v>2</v>
      </c>
      <c r="E28" s="12" t="s">
        <v>300</v>
      </c>
      <c r="F28" s="13">
        <v>0</v>
      </c>
      <c r="G28" s="19">
        <v>0</v>
      </c>
      <c r="H28" s="19">
        <v>0</v>
      </c>
      <c r="I28" s="20">
        <v>0</v>
      </c>
      <c r="J28" s="18">
        <v>0</v>
      </c>
      <c r="K28" s="20">
        <v>0</v>
      </c>
      <c r="L28" s="18">
        <v>0</v>
      </c>
      <c r="M28" s="20">
        <v>0</v>
      </c>
      <c r="N28" s="21">
        <f t="shared" si="1"/>
        <v>0</v>
      </c>
      <c r="O28" s="19">
        <v>0</v>
      </c>
      <c r="P28" s="22">
        <f t="shared" si="2"/>
        <v>0</v>
      </c>
      <c r="Q28" s="37">
        <v>0</v>
      </c>
      <c r="R28" s="212"/>
    </row>
    <row r="29" spans="1:18" ht="11.25">
      <c r="A29" s="221" t="s">
        <v>267</v>
      </c>
      <c r="B29" s="12" t="str">
        <f>Danni!$B$3</f>
        <v>-----------</v>
      </c>
      <c r="C29" s="12" t="str">
        <f>Danni!$E$3</f>
        <v>2013</v>
      </c>
      <c r="D29" s="12">
        <f>Danni!$F$3</f>
        <v>2</v>
      </c>
      <c r="E29" s="12" t="s">
        <v>301</v>
      </c>
      <c r="F29" s="13">
        <v>0</v>
      </c>
      <c r="G29" s="14">
        <v>0</v>
      </c>
      <c r="H29" s="14">
        <v>0</v>
      </c>
      <c r="I29" s="15">
        <v>0</v>
      </c>
      <c r="J29" s="13">
        <v>0</v>
      </c>
      <c r="K29" s="15">
        <v>0</v>
      </c>
      <c r="L29" s="13">
        <v>0</v>
      </c>
      <c r="M29" s="15">
        <v>0</v>
      </c>
      <c r="N29" s="21">
        <f t="shared" si="1"/>
        <v>0</v>
      </c>
      <c r="O29" s="14">
        <v>0</v>
      </c>
      <c r="P29" s="22">
        <f t="shared" si="2"/>
        <v>0</v>
      </c>
      <c r="Q29" s="38">
        <v>0</v>
      </c>
      <c r="R29" s="212"/>
    </row>
    <row r="30" spans="1:18" ht="11.25">
      <c r="A30" s="221" t="s">
        <v>133</v>
      </c>
      <c r="B30" s="12" t="str">
        <f>Danni!$B$3</f>
        <v>-----------</v>
      </c>
      <c r="C30" s="12" t="str">
        <f>Danni!$E$3</f>
        <v>2013</v>
      </c>
      <c r="D30" s="12">
        <f>Danni!$F$3</f>
        <v>2</v>
      </c>
      <c r="E30" s="12" t="s">
        <v>302</v>
      </c>
      <c r="F30" s="13">
        <v>0</v>
      </c>
      <c r="G30" s="19">
        <v>0</v>
      </c>
      <c r="H30" s="19">
        <v>0</v>
      </c>
      <c r="I30" s="20">
        <v>0</v>
      </c>
      <c r="J30" s="18">
        <v>0</v>
      </c>
      <c r="K30" s="20">
        <v>0</v>
      </c>
      <c r="L30" s="18">
        <v>0</v>
      </c>
      <c r="M30" s="20">
        <v>0</v>
      </c>
      <c r="N30" s="21">
        <f t="shared" si="1"/>
        <v>0</v>
      </c>
      <c r="O30" s="19">
        <v>0</v>
      </c>
      <c r="P30" s="22">
        <f t="shared" si="2"/>
        <v>0</v>
      </c>
      <c r="Q30" s="37">
        <v>0</v>
      </c>
      <c r="R30" s="212"/>
    </row>
    <row r="31" spans="1:18" ht="11.25">
      <c r="A31" s="221" t="s">
        <v>268</v>
      </c>
      <c r="B31" s="12" t="str">
        <f>Danni!$B$3</f>
        <v>-----------</v>
      </c>
      <c r="C31" s="12" t="str">
        <f>Danni!$E$3</f>
        <v>2013</v>
      </c>
      <c r="D31" s="12">
        <f>Danni!$F$3</f>
        <v>2</v>
      </c>
      <c r="E31" s="12" t="s">
        <v>303</v>
      </c>
      <c r="F31" s="13">
        <v>0</v>
      </c>
      <c r="G31" s="14">
        <v>0</v>
      </c>
      <c r="H31" s="14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  <c r="N31" s="21">
        <f t="shared" si="1"/>
        <v>0</v>
      </c>
      <c r="O31" s="14">
        <v>0</v>
      </c>
      <c r="P31" s="22">
        <f t="shared" si="2"/>
        <v>0</v>
      </c>
      <c r="Q31" s="38">
        <v>0</v>
      </c>
      <c r="R31" s="212"/>
    </row>
    <row r="32" spans="1:18" ht="11.25">
      <c r="A32" s="221" t="s">
        <v>275</v>
      </c>
      <c r="B32" s="12" t="str">
        <f>Danni!$B$3</f>
        <v>-----------</v>
      </c>
      <c r="C32" s="12" t="str">
        <f>Danni!$E$3</f>
        <v>2013</v>
      </c>
      <c r="D32" s="12">
        <f>Danni!$F$3</f>
        <v>2</v>
      </c>
      <c r="E32" s="12" t="s">
        <v>304</v>
      </c>
      <c r="F32" s="13">
        <v>0</v>
      </c>
      <c r="G32" s="19">
        <v>0</v>
      </c>
      <c r="H32" s="19">
        <v>0</v>
      </c>
      <c r="I32" s="20">
        <v>0</v>
      </c>
      <c r="J32" s="18">
        <v>0</v>
      </c>
      <c r="K32" s="20">
        <v>0</v>
      </c>
      <c r="L32" s="18">
        <v>0</v>
      </c>
      <c r="M32" s="20">
        <v>0</v>
      </c>
      <c r="N32" s="21">
        <f t="shared" si="1"/>
        <v>0</v>
      </c>
      <c r="O32" s="19">
        <v>0</v>
      </c>
      <c r="P32" s="22">
        <f t="shared" si="2"/>
        <v>0</v>
      </c>
      <c r="Q32" s="37">
        <v>0</v>
      </c>
      <c r="R32" s="212"/>
    </row>
    <row r="33" spans="1:18" ht="11.25">
      <c r="A33" s="221" t="s">
        <v>266</v>
      </c>
      <c r="B33" s="12" t="str">
        <f>Danni!$B$3</f>
        <v>-----------</v>
      </c>
      <c r="C33" s="12" t="str">
        <f>Danni!$E$3</f>
        <v>2013</v>
      </c>
      <c r="D33" s="12">
        <f>Danni!$F$3</f>
        <v>2</v>
      </c>
      <c r="E33" s="12" t="s">
        <v>305</v>
      </c>
      <c r="F33" s="13">
        <v>0</v>
      </c>
      <c r="G33" s="14">
        <v>0</v>
      </c>
      <c r="H33" s="14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  <c r="N33" s="21">
        <f t="shared" si="1"/>
        <v>0</v>
      </c>
      <c r="O33" s="14">
        <v>0</v>
      </c>
      <c r="P33" s="22">
        <f t="shared" si="2"/>
        <v>0</v>
      </c>
      <c r="Q33" s="38">
        <v>0</v>
      </c>
      <c r="R33" s="212"/>
    </row>
    <row r="34" spans="1:18" ht="11.25">
      <c r="A34" s="221" t="s">
        <v>138</v>
      </c>
      <c r="B34" s="12" t="str">
        <f>Danni!$B$3</f>
        <v>-----------</v>
      </c>
      <c r="C34" s="12" t="str">
        <f>Danni!$E$3</f>
        <v>2013</v>
      </c>
      <c r="D34" s="12">
        <f>Danni!$F$3</f>
        <v>2</v>
      </c>
      <c r="E34" s="12" t="s">
        <v>306</v>
      </c>
      <c r="F34" s="13">
        <v>0</v>
      </c>
      <c r="G34" s="19">
        <v>0</v>
      </c>
      <c r="H34" s="19">
        <v>0</v>
      </c>
      <c r="I34" s="20">
        <v>0</v>
      </c>
      <c r="J34" s="18">
        <v>0</v>
      </c>
      <c r="K34" s="20">
        <v>0</v>
      </c>
      <c r="L34" s="18">
        <v>0</v>
      </c>
      <c r="M34" s="20">
        <v>0</v>
      </c>
      <c r="N34" s="21">
        <f t="shared" si="1"/>
        <v>0</v>
      </c>
      <c r="O34" s="19">
        <v>0</v>
      </c>
      <c r="P34" s="22">
        <f t="shared" si="2"/>
        <v>0</v>
      </c>
      <c r="Q34" s="37">
        <v>0</v>
      </c>
      <c r="R34" s="212"/>
    </row>
    <row r="35" spans="1:18" ht="11.25">
      <c r="A35" s="221" t="s">
        <v>274</v>
      </c>
      <c r="B35" s="12" t="str">
        <f>Danni!$B$3</f>
        <v>-----------</v>
      </c>
      <c r="C35" s="12" t="str">
        <f>Danni!$E$3</f>
        <v>2013</v>
      </c>
      <c r="D35" s="12">
        <f>Danni!$F$3</f>
        <v>2</v>
      </c>
      <c r="E35" s="12" t="s">
        <v>307</v>
      </c>
      <c r="F35" s="13">
        <v>0</v>
      </c>
      <c r="G35" s="14">
        <v>0</v>
      </c>
      <c r="H35" s="14">
        <v>0</v>
      </c>
      <c r="I35" s="15">
        <v>0</v>
      </c>
      <c r="J35" s="13">
        <v>0</v>
      </c>
      <c r="K35" s="15">
        <v>0</v>
      </c>
      <c r="L35" s="13">
        <v>0</v>
      </c>
      <c r="M35" s="15">
        <v>0</v>
      </c>
      <c r="N35" s="21">
        <f t="shared" si="1"/>
        <v>0</v>
      </c>
      <c r="O35" s="14">
        <v>0</v>
      </c>
      <c r="P35" s="22">
        <f t="shared" si="2"/>
        <v>0</v>
      </c>
      <c r="Q35" s="38">
        <v>0</v>
      </c>
      <c r="R35" s="212"/>
    </row>
    <row r="36" spans="1:18" ht="11.25">
      <c r="A36" s="221" t="s">
        <v>259</v>
      </c>
      <c r="B36" s="12" t="str">
        <f>Danni!$B$3</f>
        <v>-----------</v>
      </c>
      <c r="C36" s="12" t="str">
        <f>Danni!$E$3</f>
        <v>2013</v>
      </c>
      <c r="D36" s="12">
        <f>Danni!$F$3</f>
        <v>2</v>
      </c>
      <c r="E36" s="12" t="s">
        <v>308</v>
      </c>
      <c r="F36" s="13">
        <v>0</v>
      </c>
      <c r="G36" s="19">
        <v>0</v>
      </c>
      <c r="H36" s="19">
        <v>0</v>
      </c>
      <c r="I36" s="20">
        <v>0</v>
      </c>
      <c r="J36" s="18">
        <v>0</v>
      </c>
      <c r="K36" s="20">
        <v>0</v>
      </c>
      <c r="L36" s="18">
        <v>0</v>
      </c>
      <c r="M36" s="20">
        <v>0</v>
      </c>
      <c r="N36" s="21">
        <f t="shared" si="1"/>
        <v>0</v>
      </c>
      <c r="O36" s="19">
        <v>0</v>
      </c>
      <c r="P36" s="22">
        <f t="shared" si="2"/>
        <v>0</v>
      </c>
      <c r="Q36" s="37">
        <v>0</v>
      </c>
      <c r="R36" s="212"/>
    </row>
    <row r="37" spans="1:18" ht="11.25">
      <c r="A37" s="221" t="s">
        <v>139</v>
      </c>
      <c r="B37" s="12" t="str">
        <f>Danni!$B$3</f>
        <v>-----------</v>
      </c>
      <c r="C37" s="12" t="str">
        <f>Danni!$E$3</f>
        <v>2013</v>
      </c>
      <c r="D37" s="12">
        <f>Danni!$F$3</f>
        <v>2</v>
      </c>
      <c r="E37" s="12" t="s">
        <v>309</v>
      </c>
      <c r="F37" s="13">
        <v>0</v>
      </c>
      <c r="G37" s="14">
        <v>0</v>
      </c>
      <c r="H37" s="14">
        <v>0</v>
      </c>
      <c r="I37" s="15">
        <v>0</v>
      </c>
      <c r="J37" s="13">
        <v>0</v>
      </c>
      <c r="K37" s="15">
        <v>0</v>
      </c>
      <c r="L37" s="13">
        <v>0</v>
      </c>
      <c r="M37" s="15">
        <v>0</v>
      </c>
      <c r="N37" s="21">
        <f t="shared" si="1"/>
        <v>0</v>
      </c>
      <c r="O37" s="14">
        <v>0</v>
      </c>
      <c r="P37" s="22">
        <f t="shared" si="2"/>
        <v>0</v>
      </c>
      <c r="Q37" s="38">
        <v>0</v>
      </c>
      <c r="R37" s="212"/>
    </row>
    <row r="38" spans="1:18" ht="11.25">
      <c r="A38" s="221" t="s">
        <v>273</v>
      </c>
      <c r="B38" s="12" t="str">
        <f>Danni!$B$3</f>
        <v>-----------</v>
      </c>
      <c r="C38" s="12" t="str">
        <f>Danni!$E$3</f>
        <v>2013</v>
      </c>
      <c r="D38" s="12">
        <f>Danni!$F$3</f>
        <v>2</v>
      </c>
      <c r="E38" s="12" t="s">
        <v>310</v>
      </c>
      <c r="F38" s="13">
        <v>0</v>
      </c>
      <c r="G38" s="19">
        <v>0</v>
      </c>
      <c r="H38" s="19">
        <v>0</v>
      </c>
      <c r="I38" s="20">
        <v>0</v>
      </c>
      <c r="J38" s="18">
        <v>0</v>
      </c>
      <c r="K38" s="20">
        <v>0</v>
      </c>
      <c r="L38" s="18">
        <v>0</v>
      </c>
      <c r="M38" s="20">
        <v>0</v>
      </c>
      <c r="N38" s="21">
        <f t="shared" si="1"/>
        <v>0</v>
      </c>
      <c r="O38" s="19">
        <v>0</v>
      </c>
      <c r="P38" s="22">
        <f t="shared" si="2"/>
        <v>0</v>
      </c>
      <c r="Q38" s="37">
        <v>0</v>
      </c>
      <c r="R38" s="212"/>
    </row>
    <row r="39" spans="1:18" ht="11.25">
      <c r="A39" s="221" t="s">
        <v>271</v>
      </c>
      <c r="B39" s="12" t="str">
        <f>Danni!$B$3</f>
        <v>-----------</v>
      </c>
      <c r="C39" s="12" t="str">
        <f>Danni!$E$3</f>
        <v>2013</v>
      </c>
      <c r="D39" s="12">
        <f>Danni!$F$3</f>
        <v>2</v>
      </c>
      <c r="E39" s="12" t="s">
        <v>311</v>
      </c>
      <c r="F39" s="13">
        <v>0</v>
      </c>
      <c r="G39" s="14">
        <v>0</v>
      </c>
      <c r="H39" s="14">
        <v>0</v>
      </c>
      <c r="I39" s="15">
        <v>0</v>
      </c>
      <c r="J39" s="13">
        <v>0</v>
      </c>
      <c r="K39" s="15">
        <v>0</v>
      </c>
      <c r="L39" s="13">
        <v>0</v>
      </c>
      <c r="M39" s="15">
        <v>0</v>
      </c>
      <c r="N39" s="21">
        <f t="shared" si="1"/>
        <v>0</v>
      </c>
      <c r="O39" s="14">
        <v>0</v>
      </c>
      <c r="P39" s="22">
        <f t="shared" si="2"/>
        <v>0</v>
      </c>
      <c r="Q39" s="38">
        <v>0</v>
      </c>
      <c r="R39" s="212"/>
    </row>
    <row r="40" spans="1:18" ht="11.25">
      <c r="A40" s="221" t="s">
        <v>249</v>
      </c>
      <c r="B40" s="12" t="str">
        <f>Danni!$B$3</f>
        <v>-----------</v>
      </c>
      <c r="C40" s="12" t="str">
        <f>Danni!$E$3</f>
        <v>2013</v>
      </c>
      <c r="D40" s="12">
        <f>Danni!$F$3</f>
        <v>2</v>
      </c>
      <c r="E40" s="12" t="s">
        <v>312</v>
      </c>
      <c r="F40" s="13">
        <v>0</v>
      </c>
      <c r="G40" s="19">
        <v>0</v>
      </c>
      <c r="H40" s="19">
        <v>0</v>
      </c>
      <c r="I40" s="20">
        <v>0</v>
      </c>
      <c r="J40" s="18">
        <v>0</v>
      </c>
      <c r="K40" s="20">
        <v>0</v>
      </c>
      <c r="L40" s="18">
        <v>0</v>
      </c>
      <c r="M40" s="20">
        <v>0</v>
      </c>
      <c r="N40" s="21">
        <f t="shared" si="1"/>
        <v>0</v>
      </c>
      <c r="O40" s="19">
        <v>0</v>
      </c>
      <c r="P40" s="22">
        <f t="shared" si="2"/>
        <v>0</v>
      </c>
      <c r="Q40" s="37">
        <v>0</v>
      </c>
      <c r="R40" s="212"/>
    </row>
    <row r="41" spans="1:18" ht="11.25">
      <c r="A41" s="221" t="s">
        <v>623</v>
      </c>
      <c r="B41" s="12" t="str">
        <f>Danni!$B$3</f>
        <v>-----------</v>
      </c>
      <c r="C41" s="12" t="str">
        <f>Danni!$E$3</f>
        <v>2013</v>
      </c>
      <c r="D41" s="12">
        <f>Danni!$F$3</f>
        <v>2</v>
      </c>
      <c r="E41" s="12" t="s">
        <v>313</v>
      </c>
      <c r="F41" s="13">
        <v>0</v>
      </c>
      <c r="G41" s="14">
        <v>0</v>
      </c>
      <c r="H41" s="14">
        <v>0</v>
      </c>
      <c r="I41" s="15">
        <v>0</v>
      </c>
      <c r="J41" s="13">
        <v>0</v>
      </c>
      <c r="K41" s="15">
        <v>0</v>
      </c>
      <c r="L41" s="13">
        <v>0</v>
      </c>
      <c r="M41" s="15">
        <v>0</v>
      </c>
      <c r="N41" s="21">
        <f t="shared" si="1"/>
        <v>0</v>
      </c>
      <c r="O41" s="14">
        <v>0</v>
      </c>
      <c r="P41" s="22">
        <f t="shared" si="2"/>
        <v>0</v>
      </c>
      <c r="Q41" s="38">
        <v>0</v>
      </c>
      <c r="R41" s="212"/>
    </row>
    <row r="42" spans="1:18" ht="11.25">
      <c r="A42" s="221" t="s">
        <v>145</v>
      </c>
      <c r="B42" s="12" t="str">
        <f>Danni!$B$3</f>
        <v>-----------</v>
      </c>
      <c r="C42" s="12" t="str">
        <f>Danni!$E$3</f>
        <v>2013</v>
      </c>
      <c r="D42" s="12">
        <f>Danni!$F$3</f>
        <v>2</v>
      </c>
      <c r="E42" s="12" t="s">
        <v>314</v>
      </c>
      <c r="F42" s="13">
        <v>0</v>
      </c>
      <c r="G42" s="19">
        <v>0</v>
      </c>
      <c r="H42" s="19">
        <v>0</v>
      </c>
      <c r="I42" s="20">
        <v>0</v>
      </c>
      <c r="J42" s="18">
        <v>0</v>
      </c>
      <c r="K42" s="20">
        <v>0</v>
      </c>
      <c r="L42" s="18">
        <v>0</v>
      </c>
      <c r="M42" s="20">
        <v>0</v>
      </c>
      <c r="N42" s="21">
        <f t="shared" si="1"/>
        <v>0</v>
      </c>
      <c r="O42" s="19">
        <v>0</v>
      </c>
      <c r="P42" s="22">
        <f t="shared" si="2"/>
        <v>0</v>
      </c>
      <c r="Q42" s="37">
        <v>0</v>
      </c>
      <c r="R42" s="212"/>
    </row>
    <row r="43" spans="1:18" ht="11.25">
      <c r="A43" s="221" t="s">
        <v>140</v>
      </c>
      <c r="B43" s="12" t="str">
        <f>Danni!$B$3</f>
        <v>-----------</v>
      </c>
      <c r="C43" s="12" t="str">
        <f>Danni!$E$3</f>
        <v>2013</v>
      </c>
      <c r="D43" s="12">
        <f>Danni!$F$3</f>
        <v>2</v>
      </c>
      <c r="E43" s="12" t="s">
        <v>315</v>
      </c>
      <c r="F43" s="13">
        <v>0</v>
      </c>
      <c r="G43" s="14">
        <v>0</v>
      </c>
      <c r="H43" s="14">
        <v>0</v>
      </c>
      <c r="I43" s="15">
        <v>0</v>
      </c>
      <c r="J43" s="13">
        <v>0</v>
      </c>
      <c r="K43" s="15">
        <v>0</v>
      </c>
      <c r="L43" s="13">
        <v>0</v>
      </c>
      <c r="M43" s="15">
        <v>0</v>
      </c>
      <c r="N43" s="21">
        <f t="shared" si="1"/>
        <v>0</v>
      </c>
      <c r="O43" s="14">
        <v>0</v>
      </c>
      <c r="P43" s="22">
        <f t="shared" si="2"/>
        <v>0</v>
      </c>
      <c r="Q43" s="38">
        <v>0</v>
      </c>
      <c r="R43" s="212"/>
    </row>
    <row r="44" spans="1:18" ht="11.25">
      <c r="A44" s="221" t="s">
        <v>141</v>
      </c>
      <c r="B44" s="12" t="str">
        <f>Danni!$B$3</f>
        <v>-----------</v>
      </c>
      <c r="C44" s="12" t="str">
        <f>Danni!$E$3</f>
        <v>2013</v>
      </c>
      <c r="D44" s="12">
        <f>Danni!$F$3</f>
        <v>2</v>
      </c>
      <c r="E44" s="12" t="s">
        <v>316</v>
      </c>
      <c r="F44" s="13">
        <v>0</v>
      </c>
      <c r="G44" s="19">
        <v>0</v>
      </c>
      <c r="H44" s="19">
        <v>0</v>
      </c>
      <c r="I44" s="20">
        <v>0</v>
      </c>
      <c r="J44" s="18">
        <v>0</v>
      </c>
      <c r="K44" s="20">
        <v>0</v>
      </c>
      <c r="L44" s="18">
        <v>0</v>
      </c>
      <c r="M44" s="20">
        <v>0</v>
      </c>
      <c r="N44" s="21">
        <f t="shared" si="1"/>
        <v>0</v>
      </c>
      <c r="O44" s="19">
        <v>0</v>
      </c>
      <c r="P44" s="22">
        <f t="shared" si="2"/>
        <v>0</v>
      </c>
      <c r="Q44" s="37">
        <v>0</v>
      </c>
      <c r="R44" s="212"/>
    </row>
    <row r="45" spans="1:18" ht="11.25">
      <c r="A45" s="221" t="s">
        <v>624</v>
      </c>
      <c r="B45" s="12" t="str">
        <f>Danni!$B$3</f>
        <v>-----------</v>
      </c>
      <c r="C45" s="12" t="str">
        <f>Danni!$E$3</f>
        <v>2013</v>
      </c>
      <c r="D45" s="12">
        <f>Danni!$F$3</f>
        <v>2</v>
      </c>
      <c r="E45" s="12" t="s">
        <v>317</v>
      </c>
      <c r="F45" s="13">
        <v>0</v>
      </c>
      <c r="G45" s="14">
        <v>0</v>
      </c>
      <c r="H45" s="14">
        <v>0</v>
      </c>
      <c r="I45" s="15">
        <v>0</v>
      </c>
      <c r="J45" s="13">
        <v>0</v>
      </c>
      <c r="K45" s="15">
        <v>0</v>
      </c>
      <c r="L45" s="13">
        <v>0</v>
      </c>
      <c r="M45" s="15">
        <v>0</v>
      </c>
      <c r="N45" s="21">
        <f t="shared" si="1"/>
        <v>0</v>
      </c>
      <c r="O45" s="14">
        <v>0</v>
      </c>
      <c r="P45" s="22">
        <f t="shared" si="2"/>
        <v>0</v>
      </c>
      <c r="Q45" s="38">
        <v>0</v>
      </c>
      <c r="R45" s="212"/>
    </row>
    <row r="46" spans="1:18" ht="11.25">
      <c r="A46" s="221" t="s">
        <v>260</v>
      </c>
      <c r="B46" s="12" t="str">
        <f>Danni!$B$3</f>
        <v>-----------</v>
      </c>
      <c r="C46" s="12" t="str">
        <f>Danni!$E$3</f>
        <v>2013</v>
      </c>
      <c r="D46" s="12">
        <f>Danni!$F$3</f>
        <v>2</v>
      </c>
      <c r="E46" s="12" t="s">
        <v>318</v>
      </c>
      <c r="F46" s="13">
        <v>0</v>
      </c>
      <c r="G46" s="19">
        <v>0</v>
      </c>
      <c r="H46" s="19">
        <v>0</v>
      </c>
      <c r="I46" s="20">
        <v>0</v>
      </c>
      <c r="J46" s="18">
        <v>0</v>
      </c>
      <c r="K46" s="20">
        <v>0</v>
      </c>
      <c r="L46" s="18">
        <v>0</v>
      </c>
      <c r="M46" s="20">
        <v>0</v>
      </c>
      <c r="N46" s="21">
        <f t="shared" si="1"/>
        <v>0</v>
      </c>
      <c r="O46" s="19">
        <v>0</v>
      </c>
      <c r="P46" s="22">
        <f t="shared" si="2"/>
        <v>0</v>
      </c>
      <c r="Q46" s="37">
        <v>0</v>
      </c>
      <c r="R46" s="212"/>
    </row>
    <row r="47" spans="1:18" ht="11.25">
      <c r="A47" s="221" t="s">
        <v>258</v>
      </c>
      <c r="B47" s="12" t="str">
        <f>Danni!$B$3</f>
        <v>-----------</v>
      </c>
      <c r="C47" s="12" t="str">
        <f>Danni!$E$3</f>
        <v>2013</v>
      </c>
      <c r="D47" s="12">
        <f>Danni!$F$3</f>
        <v>2</v>
      </c>
      <c r="E47" s="12" t="s">
        <v>319</v>
      </c>
      <c r="F47" s="13">
        <v>0</v>
      </c>
      <c r="G47" s="14">
        <v>0</v>
      </c>
      <c r="H47" s="14">
        <v>0</v>
      </c>
      <c r="I47" s="15">
        <v>0</v>
      </c>
      <c r="J47" s="13">
        <v>0</v>
      </c>
      <c r="K47" s="15">
        <v>0</v>
      </c>
      <c r="L47" s="13">
        <v>0</v>
      </c>
      <c r="M47" s="15">
        <v>0</v>
      </c>
      <c r="N47" s="21">
        <f t="shared" si="1"/>
        <v>0</v>
      </c>
      <c r="O47" s="14">
        <v>0</v>
      </c>
      <c r="P47" s="22">
        <f t="shared" si="2"/>
        <v>0</v>
      </c>
      <c r="Q47" s="38">
        <v>0</v>
      </c>
      <c r="R47" s="212"/>
    </row>
    <row r="48" spans="1:18" ht="11.25">
      <c r="A48" s="221" t="s">
        <v>253</v>
      </c>
      <c r="B48" s="12" t="str">
        <f>Danni!$B$3</f>
        <v>-----------</v>
      </c>
      <c r="C48" s="12" t="str">
        <f>Danni!$E$3</f>
        <v>2013</v>
      </c>
      <c r="D48" s="12">
        <f>Danni!$F$3</f>
        <v>2</v>
      </c>
      <c r="E48" s="12" t="s">
        <v>320</v>
      </c>
      <c r="F48" s="13">
        <v>0</v>
      </c>
      <c r="G48" s="19">
        <v>0</v>
      </c>
      <c r="H48" s="19">
        <v>0</v>
      </c>
      <c r="I48" s="20">
        <v>0</v>
      </c>
      <c r="J48" s="18">
        <v>0</v>
      </c>
      <c r="K48" s="20">
        <v>0</v>
      </c>
      <c r="L48" s="18">
        <v>0</v>
      </c>
      <c r="M48" s="20">
        <v>0</v>
      </c>
      <c r="N48" s="21">
        <f t="shared" si="1"/>
        <v>0</v>
      </c>
      <c r="O48" s="19">
        <v>0</v>
      </c>
      <c r="P48" s="22">
        <f t="shared" si="2"/>
        <v>0</v>
      </c>
      <c r="Q48" s="37">
        <v>0</v>
      </c>
      <c r="R48" s="212"/>
    </row>
    <row r="49" spans="1:18" ht="11.25">
      <c r="A49" s="221" t="s">
        <v>276</v>
      </c>
      <c r="B49" s="12" t="str">
        <f>Danni!$B$3</f>
        <v>-----------</v>
      </c>
      <c r="C49" s="12" t="str">
        <f>Danni!$E$3</f>
        <v>2013</v>
      </c>
      <c r="D49" s="12">
        <f>Danni!$F$3</f>
        <v>2</v>
      </c>
      <c r="E49" s="12" t="s">
        <v>321</v>
      </c>
      <c r="F49" s="13">
        <v>0</v>
      </c>
      <c r="G49" s="14">
        <v>0</v>
      </c>
      <c r="H49" s="14">
        <v>0</v>
      </c>
      <c r="I49" s="15">
        <v>0</v>
      </c>
      <c r="J49" s="13">
        <v>0</v>
      </c>
      <c r="K49" s="15">
        <v>0</v>
      </c>
      <c r="L49" s="13">
        <v>0</v>
      </c>
      <c r="M49" s="15">
        <v>0</v>
      </c>
      <c r="N49" s="21">
        <f t="shared" si="1"/>
        <v>0</v>
      </c>
      <c r="O49" s="14">
        <v>0</v>
      </c>
      <c r="P49" s="22">
        <f t="shared" si="2"/>
        <v>0</v>
      </c>
      <c r="Q49" s="38">
        <v>0</v>
      </c>
      <c r="R49" s="212"/>
    </row>
    <row r="50" spans="1:18" ht="11.25">
      <c r="A50" s="221" t="s">
        <v>142</v>
      </c>
      <c r="B50" s="12" t="str">
        <f>Danni!$B$3</f>
        <v>-----------</v>
      </c>
      <c r="C50" s="12" t="str">
        <f>Danni!$E$3</f>
        <v>2013</v>
      </c>
      <c r="D50" s="12">
        <f>Danni!$F$3</f>
        <v>2</v>
      </c>
      <c r="E50" s="12" t="s">
        <v>322</v>
      </c>
      <c r="F50" s="13">
        <v>0</v>
      </c>
      <c r="G50" s="19">
        <v>0</v>
      </c>
      <c r="H50" s="19">
        <v>0</v>
      </c>
      <c r="I50" s="20">
        <v>0</v>
      </c>
      <c r="J50" s="18">
        <v>0</v>
      </c>
      <c r="K50" s="20">
        <v>0</v>
      </c>
      <c r="L50" s="18">
        <v>0</v>
      </c>
      <c r="M50" s="20">
        <v>0</v>
      </c>
      <c r="N50" s="21">
        <f t="shared" si="1"/>
        <v>0</v>
      </c>
      <c r="O50" s="19">
        <v>0</v>
      </c>
      <c r="P50" s="22">
        <f t="shared" si="2"/>
        <v>0</v>
      </c>
      <c r="Q50" s="37">
        <v>0</v>
      </c>
      <c r="R50" s="212"/>
    </row>
    <row r="51" spans="1:18" ht="11.25">
      <c r="A51" s="221" t="s">
        <v>625</v>
      </c>
      <c r="B51" s="12" t="str">
        <f>Danni!$B$3</f>
        <v>-----------</v>
      </c>
      <c r="C51" s="12" t="str">
        <f>Danni!$E$3</f>
        <v>2013</v>
      </c>
      <c r="D51" s="12">
        <f>Danni!$F$3</f>
        <v>2</v>
      </c>
      <c r="E51" s="12" t="s">
        <v>323</v>
      </c>
      <c r="F51" s="13">
        <v>0</v>
      </c>
      <c r="G51" s="14">
        <v>0</v>
      </c>
      <c r="H51" s="14">
        <v>0</v>
      </c>
      <c r="I51" s="15">
        <v>0</v>
      </c>
      <c r="J51" s="13">
        <v>0</v>
      </c>
      <c r="K51" s="15">
        <v>0</v>
      </c>
      <c r="L51" s="13">
        <v>0</v>
      </c>
      <c r="M51" s="15">
        <v>0</v>
      </c>
      <c r="N51" s="21">
        <f t="shared" si="1"/>
        <v>0</v>
      </c>
      <c r="O51" s="14">
        <v>0</v>
      </c>
      <c r="P51" s="22">
        <f t="shared" si="2"/>
        <v>0</v>
      </c>
      <c r="Q51" s="38">
        <v>0</v>
      </c>
      <c r="R51" s="212"/>
    </row>
    <row r="52" spans="1:18" ht="11.25">
      <c r="A52" s="221" t="s">
        <v>270</v>
      </c>
      <c r="B52" s="12" t="str">
        <f>Danni!$B$3</f>
        <v>-----------</v>
      </c>
      <c r="C52" s="12" t="str">
        <f>Danni!$E$3</f>
        <v>2013</v>
      </c>
      <c r="D52" s="12">
        <f>Danni!$F$3</f>
        <v>2</v>
      </c>
      <c r="E52" s="12" t="s">
        <v>324</v>
      </c>
      <c r="F52" s="13">
        <v>0</v>
      </c>
      <c r="G52" s="19">
        <v>0</v>
      </c>
      <c r="H52" s="19">
        <v>0</v>
      </c>
      <c r="I52" s="20">
        <v>0</v>
      </c>
      <c r="J52" s="18">
        <v>0</v>
      </c>
      <c r="K52" s="20">
        <v>0</v>
      </c>
      <c r="L52" s="18">
        <v>0</v>
      </c>
      <c r="M52" s="20">
        <v>0</v>
      </c>
      <c r="N52" s="21">
        <f t="shared" si="1"/>
        <v>0</v>
      </c>
      <c r="O52" s="19">
        <v>0</v>
      </c>
      <c r="P52" s="22">
        <f t="shared" si="2"/>
        <v>0</v>
      </c>
      <c r="Q52" s="37">
        <v>0</v>
      </c>
      <c r="R52" s="212"/>
    </row>
    <row r="53" spans="1:18" ht="11.25">
      <c r="A53" s="221" t="s">
        <v>143</v>
      </c>
      <c r="B53" s="12" t="str">
        <f>Danni!$B$3</f>
        <v>-----------</v>
      </c>
      <c r="C53" s="12" t="str">
        <f>Danni!$E$3</f>
        <v>2013</v>
      </c>
      <c r="D53" s="12">
        <f>Danni!$F$3</f>
        <v>2</v>
      </c>
      <c r="E53" s="12" t="s">
        <v>325</v>
      </c>
      <c r="F53" s="13">
        <v>0</v>
      </c>
      <c r="G53" s="14">
        <v>0</v>
      </c>
      <c r="H53" s="14">
        <v>0</v>
      </c>
      <c r="I53" s="15">
        <v>0</v>
      </c>
      <c r="J53" s="13">
        <v>0</v>
      </c>
      <c r="K53" s="15">
        <v>0</v>
      </c>
      <c r="L53" s="13">
        <v>0</v>
      </c>
      <c r="M53" s="15">
        <v>0</v>
      </c>
      <c r="N53" s="21">
        <f t="shared" si="1"/>
        <v>0</v>
      </c>
      <c r="O53" s="14">
        <v>0</v>
      </c>
      <c r="P53" s="22">
        <f t="shared" si="2"/>
        <v>0</v>
      </c>
      <c r="Q53" s="38">
        <v>0</v>
      </c>
      <c r="R53" s="212"/>
    </row>
    <row r="54" spans="1:18" ht="11.25">
      <c r="A54" s="221" t="s">
        <v>263</v>
      </c>
      <c r="B54" s="12" t="str">
        <f>Danni!$B$3</f>
        <v>-----------</v>
      </c>
      <c r="C54" s="12" t="str">
        <f>Danni!$E$3</f>
        <v>2013</v>
      </c>
      <c r="D54" s="12">
        <f>Danni!$F$3</f>
        <v>2</v>
      </c>
      <c r="E54" s="12" t="s">
        <v>326</v>
      </c>
      <c r="F54" s="13">
        <v>0</v>
      </c>
      <c r="G54" s="19">
        <v>0</v>
      </c>
      <c r="H54" s="19">
        <v>0</v>
      </c>
      <c r="I54" s="20">
        <v>0</v>
      </c>
      <c r="J54" s="18">
        <v>0</v>
      </c>
      <c r="K54" s="20">
        <v>0</v>
      </c>
      <c r="L54" s="18">
        <v>0</v>
      </c>
      <c r="M54" s="20">
        <v>0</v>
      </c>
      <c r="N54" s="21">
        <f t="shared" si="1"/>
        <v>0</v>
      </c>
      <c r="O54" s="19">
        <v>0</v>
      </c>
      <c r="P54" s="22">
        <f t="shared" si="2"/>
        <v>0</v>
      </c>
      <c r="Q54" s="37">
        <v>0</v>
      </c>
      <c r="R54" s="212"/>
    </row>
    <row r="55" spans="1:18" ht="12" thickBot="1">
      <c r="A55" s="222" t="s">
        <v>277</v>
      </c>
      <c r="B55" s="223" t="str">
        <f>Danni!$B$3</f>
        <v>-----------</v>
      </c>
      <c r="C55" s="223" t="str">
        <f>Danni!$E$3</f>
        <v>2013</v>
      </c>
      <c r="D55" s="223">
        <f>Danni!$F$3</f>
        <v>2</v>
      </c>
      <c r="E55" s="223" t="s">
        <v>327</v>
      </c>
      <c r="F55" s="224">
        <v>0</v>
      </c>
      <c r="G55" s="225">
        <v>0</v>
      </c>
      <c r="H55" s="225">
        <v>0</v>
      </c>
      <c r="I55" s="226">
        <v>0</v>
      </c>
      <c r="J55" s="224">
        <v>0</v>
      </c>
      <c r="K55" s="226">
        <v>0</v>
      </c>
      <c r="L55" s="224">
        <v>0</v>
      </c>
      <c r="M55" s="226">
        <v>0</v>
      </c>
      <c r="N55" s="227">
        <f t="shared" si="1"/>
        <v>0</v>
      </c>
      <c r="O55" s="225">
        <v>0</v>
      </c>
      <c r="P55" s="228">
        <f t="shared" si="2"/>
        <v>0</v>
      </c>
      <c r="Q55" s="229">
        <v>0</v>
      </c>
      <c r="R55" s="212"/>
    </row>
    <row r="56" spans="1:17" ht="11.2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</row>
    <row r="57" spans="1:17" ht="11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</row>
    <row r="58" spans="1:17" ht="11.2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</row>
    <row r="59" spans="1:7" s="213" customFormat="1" ht="11.25">
      <c r="A59" s="208"/>
      <c r="B59" s="208"/>
      <c r="C59" s="208"/>
      <c r="D59" s="208"/>
      <c r="E59" s="208"/>
      <c r="F59" s="208"/>
      <c r="G59" s="208"/>
    </row>
    <row r="60" spans="1:7" s="213" customFormat="1" ht="11.25">
      <c r="A60" s="208"/>
      <c r="B60" s="208"/>
      <c r="C60" s="208"/>
      <c r="D60" s="208"/>
      <c r="E60" s="208"/>
      <c r="F60" s="208"/>
      <c r="G60" s="208"/>
    </row>
    <row r="61" spans="1:7" s="213" customFormat="1" ht="11.25">
      <c r="A61" s="208"/>
      <c r="B61" s="208"/>
      <c r="C61" s="208"/>
      <c r="D61" s="208"/>
      <c r="E61" s="208"/>
      <c r="F61" s="208"/>
      <c r="G61" s="208"/>
    </row>
    <row r="62" spans="1:7" s="213" customFormat="1" ht="11.25">
      <c r="A62" s="208"/>
      <c r="B62" s="208"/>
      <c r="C62" s="208"/>
      <c r="D62" s="208"/>
      <c r="E62" s="208"/>
      <c r="F62" s="208"/>
      <c r="G62" s="208"/>
    </row>
    <row r="63" spans="1:7" s="213" customFormat="1" ht="11.25">
      <c r="A63" s="208"/>
      <c r="B63" s="208"/>
      <c r="C63" s="208"/>
      <c r="D63" s="208"/>
      <c r="E63" s="208"/>
      <c r="F63" s="208"/>
      <c r="G63" s="208"/>
    </row>
    <row r="64" spans="1:7" s="213" customFormat="1" ht="11.25">
      <c r="A64" s="208"/>
      <c r="B64" s="208"/>
      <c r="C64" s="208"/>
      <c r="D64" s="208"/>
      <c r="E64" s="208"/>
      <c r="F64" s="208"/>
      <c r="G64" s="208"/>
    </row>
    <row r="65" spans="1:7" s="213" customFormat="1" ht="11.25">
      <c r="A65" s="208"/>
      <c r="B65" s="208"/>
      <c r="C65" s="208"/>
      <c r="D65" s="208"/>
      <c r="E65" s="208"/>
      <c r="F65" s="208"/>
      <c r="G65" s="208"/>
    </row>
    <row r="66" spans="1:7" s="213" customFormat="1" ht="11.25">
      <c r="A66" s="208"/>
      <c r="B66" s="208"/>
      <c r="C66" s="208"/>
      <c r="D66" s="208"/>
      <c r="E66" s="208"/>
      <c r="F66" s="208"/>
      <c r="G66" s="208"/>
    </row>
    <row r="67" spans="1:7" s="213" customFormat="1" ht="11.25">
      <c r="A67" s="208"/>
      <c r="B67" s="208"/>
      <c r="C67" s="208"/>
      <c r="D67" s="208"/>
      <c r="E67" s="208"/>
      <c r="F67" s="208"/>
      <c r="G67" s="208"/>
    </row>
    <row r="68" spans="1:7" s="213" customFormat="1" ht="11.25">
      <c r="A68" s="208"/>
      <c r="B68" s="208"/>
      <c r="C68" s="208"/>
      <c r="D68" s="208"/>
      <c r="E68" s="208"/>
      <c r="F68" s="208"/>
      <c r="G68" s="208"/>
    </row>
    <row r="69" spans="1:7" s="213" customFormat="1" ht="11.25">
      <c r="A69" s="208"/>
      <c r="B69" s="208"/>
      <c r="C69" s="208"/>
      <c r="D69" s="208"/>
      <c r="E69" s="208"/>
      <c r="F69" s="208"/>
      <c r="G69" s="208"/>
    </row>
    <row r="70" spans="1:7" s="213" customFormat="1" ht="11.25">
      <c r="A70" s="208"/>
      <c r="B70" s="208"/>
      <c r="C70" s="208"/>
      <c r="D70" s="208"/>
      <c r="E70" s="208"/>
      <c r="F70" s="208"/>
      <c r="G70" s="208"/>
    </row>
    <row r="71" spans="1:7" s="213" customFormat="1" ht="11.25">
      <c r="A71" s="208"/>
      <c r="B71" s="208"/>
      <c r="C71" s="208"/>
      <c r="D71" s="208"/>
      <c r="E71" s="208"/>
      <c r="F71" s="208"/>
      <c r="G71" s="208"/>
    </row>
    <row r="72" spans="1:7" s="213" customFormat="1" ht="11.25">
      <c r="A72" s="208"/>
      <c r="B72" s="208"/>
      <c r="C72" s="208"/>
      <c r="D72" s="208"/>
      <c r="E72" s="208"/>
      <c r="F72" s="208"/>
      <c r="G72" s="208"/>
    </row>
    <row r="73" spans="1:7" s="213" customFormat="1" ht="11.25">
      <c r="A73" s="208"/>
      <c r="B73" s="208"/>
      <c r="C73" s="208"/>
      <c r="D73" s="208"/>
      <c r="E73" s="208"/>
      <c r="F73" s="208"/>
      <c r="G73" s="208"/>
    </row>
    <row r="74" spans="1:7" s="213" customFormat="1" ht="11.25">
      <c r="A74" s="208"/>
      <c r="B74" s="208"/>
      <c r="C74" s="208"/>
      <c r="D74" s="208"/>
      <c r="E74" s="208"/>
      <c r="F74" s="208"/>
      <c r="G74" s="208"/>
    </row>
    <row r="75" spans="1:7" s="213" customFormat="1" ht="11.25">
      <c r="A75" s="208"/>
      <c r="B75" s="208"/>
      <c r="C75" s="208"/>
      <c r="D75" s="208"/>
      <c r="E75" s="208"/>
      <c r="F75" s="208"/>
      <c r="G75" s="208"/>
    </row>
    <row r="76" spans="1:7" s="213" customFormat="1" ht="11.25">
      <c r="A76" s="208"/>
      <c r="B76" s="208"/>
      <c r="C76" s="208"/>
      <c r="D76" s="208"/>
      <c r="E76" s="208"/>
      <c r="F76" s="208"/>
      <c r="G76" s="208"/>
    </row>
    <row r="77" spans="1:7" s="213" customFormat="1" ht="11.25">
      <c r="A77" s="208"/>
      <c r="B77" s="208"/>
      <c r="C77" s="208"/>
      <c r="D77" s="208"/>
      <c r="E77" s="208"/>
      <c r="F77" s="208"/>
      <c r="G77" s="208"/>
    </row>
    <row r="78" spans="1:7" s="213" customFormat="1" ht="11.25">
      <c r="A78" s="208"/>
      <c r="B78" s="208"/>
      <c r="C78" s="208"/>
      <c r="D78" s="208"/>
      <c r="E78" s="208"/>
      <c r="F78" s="208"/>
      <c r="G78" s="208"/>
    </row>
    <row r="79" spans="1:7" s="213" customFormat="1" ht="11.25">
      <c r="A79" s="208"/>
      <c r="B79" s="208"/>
      <c r="C79" s="208"/>
      <c r="D79" s="208"/>
      <c r="E79" s="208"/>
      <c r="F79" s="208"/>
      <c r="G79" s="208"/>
    </row>
    <row r="80" spans="1:7" s="213" customFormat="1" ht="11.25">
      <c r="A80" s="208"/>
      <c r="B80" s="208"/>
      <c r="C80" s="208"/>
      <c r="D80" s="208"/>
      <c r="E80" s="208"/>
      <c r="F80" s="208"/>
      <c r="G80" s="208"/>
    </row>
    <row r="81" spans="1:7" s="213" customFormat="1" ht="11.25">
      <c r="A81" s="208"/>
      <c r="B81" s="208"/>
      <c r="C81" s="208"/>
      <c r="D81" s="208"/>
      <c r="E81" s="208"/>
      <c r="F81" s="208"/>
      <c r="G81" s="208"/>
    </row>
    <row r="82" spans="1:7" s="213" customFormat="1" ht="11.25">
      <c r="A82" s="208"/>
      <c r="B82" s="208"/>
      <c r="C82" s="208"/>
      <c r="D82" s="208"/>
      <c r="E82" s="208"/>
      <c r="F82" s="208"/>
      <c r="G82" s="208"/>
    </row>
    <row r="83" spans="1:7" s="213" customFormat="1" ht="11.25">
      <c r="A83" s="208"/>
      <c r="B83" s="208"/>
      <c r="C83" s="208"/>
      <c r="D83" s="208"/>
      <c r="E83" s="208"/>
      <c r="F83" s="208"/>
      <c r="G83" s="208"/>
    </row>
    <row r="84" spans="1:7" s="213" customFormat="1" ht="11.25">
      <c r="A84" s="208"/>
      <c r="B84" s="208"/>
      <c r="C84" s="208"/>
      <c r="D84" s="208"/>
      <c r="E84" s="208"/>
      <c r="F84" s="208"/>
      <c r="G84" s="208"/>
    </row>
    <row r="85" spans="1:7" s="213" customFormat="1" ht="11.25">
      <c r="A85" s="208"/>
      <c r="B85" s="208"/>
      <c r="C85" s="208"/>
      <c r="D85" s="208"/>
      <c r="E85" s="208"/>
      <c r="F85" s="208"/>
      <c r="G85" s="208"/>
    </row>
    <row r="86" spans="1:7" s="213" customFormat="1" ht="11.25">
      <c r="A86" s="208"/>
      <c r="B86" s="208"/>
      <c r="C86" s="208"/>
      <c r="D86" s="208"/>
      <c r="E86" s="208"/>
      <c r="F86" s="208"/>
      <c r="G86" s="208"/>
    </row>
    <row r="87" spans="1:7" s="213" customFormat="1" ht="11.25">
      <c r="A87" s="208"/>
      <c r="B87" s="208"/>
      <c r="C87" s="208"/>
      <c r="D87" s="208"/>
      <c r="E87" s="208"/>
      <c r="F87" s="208"/>
      <c r="G87" s="208"/>
    </row>
    <row r="88" spans="1:7" s="213" customFormat="1" ht="11.25">
      <c r="A88" s="208"/>
      <c r="B88" s="208"/>
      <c r="C88" s="208"/>
      <c r="D88" s="208"/>
      <c r="E88" s="208"/>
      <c r="F88" s="208"/>
      <c r="G88" s="208"/>
    </row>
    <row r="89" spans="1:7" s="213" customFormat="1" ht="11.25">
      <c r="A89" s="208"/>
      <c r="B89" s="208"/>
      <c r="C89" s="208"/>
      <c r="D89" s="208"/>
      <c r="E89" s="208"/>
      <c r="F89" s="208"/>
      <c r="G89" s="208"/>
    </row>
    <row r="90" spans="1:7" s="213" customFormat="1" ht="11.25">
      <c r="A90" s="208"/>
      <c r="B90" s="208"/>
      <c r="C90" s="208"/>
      <c r="D90" s="208"/>
      <c r="E90" s="208"/>
      <c r="F90" s="208"/>
      <c r="G90" s="208"/>
    </row>
    <row r="91" spans="1:7" s="213" customFormat="1" ht="11.25">
      <c r="A91" s="208"/>
      <c r="B91" s="208"/>
      <c r="C91" s="208"/>
      <c r="D91" s="208"/>
      <c r="E91" s="208"/>
      <c r="F91" s="208"/>
      <c r="G91" s="208"/>
    </row>
    <row r="92" spans="1:7" s="213" customFormat="1" ht="11.25">
      <c r="A92" s="208"/>
      <c r="B92" s="208"/>
      <c r="C92" s="208"/>
      <c r="D92" s="208"/>
      <c r="E92" s="208"/>
      <c r="F92" s="208"/>
      <c r="G92" s="208"/>
    </row>
    <row r="93" spans="1:7" s="213" customFormat="1" ht="11.25">
      <c r="A93" s="208"/>
      <c r="B93" s="208"/>
      <c r="C93" s="208"/>
      <c r="D93" s="208"/>
      <c r="E93" s="208"/>
      <c r="F93" s="208"/>
      <c r="G93" s="208"/>
    </row>
    <row r="94" spans="1:7" s="213" customFormat="1" ht="11.25">
      <c r="A94" s="208"/>
      <c r="B94" s="208"/>
      <c r="C94" s="208"/>
      <c r="D94" s="208"/>
      <c r="E94" s="208"/>
      <c r="F94" s="208"/>
      <c r="G94" s="208"/>
    </row>
    <row r="95" spans="1:7" s="213" customFormat="1" ht="11.25">
      <c r="A95" s="208"/>
      <c r="B95" s="208"/>
      <c r="C95" s="208"/>
      <c r="D95" s="208"/>
      <c r="E95" s="208"/>
      <c r="F95" s="208"/>
      <c r="G95" s="208"/>
    </row>
    <row r="96" spans="1:7" s="213" customFormat="1" ht="11.25">
      <c r="A96" s="208"/>
      <c r="B96" s="208"/>
      <c r="C96" s="208"/>
      <c r="D96" s="208"/>
      <c r="E96" s="208"/>
      <c r="F96" s="208"/>
      <c r="G96" s="208"/>
    </row>
    <row r="97" spans="1:7" s="213" customFormat="1" ht="11.25">
      <c r="A97" s="208"/>
      <c r="B97" s="208"/>
      <c r="C97" s="208"/>
      <c r="D97" s="208"/>
      <c r="E97" s="208"/>
      <c r="F97" s="208"/>
      <c r="G97" s="208"/>
    </row>
    <row r="98" spans="1:7" s="213" customFormat="1" ht="11.25">
      <c r="A98" s="208"/>
      <c r="B98" s="208"/>
      <c r="C98" s="208"/>
      <c r="D98" s="208"/>
      <c r="E98" s="208"/>
      <c r="F98" s="208"/>
      <c r="G98" s="208"/>
    </row>
    <row r="99" spans="1:7" s="213" customFormat="1" ht="11.25">
      <c r="A99" s="208"/>
      <c r="B99" s="208"/>
      <c r="C99" s="208"/>
      <c r="D99" s="208"/>
      <c r="E99" s="208"/>
      <c r="F99" s="208"/>
      <c r="G99" s="208"/>
    </row>
    <row r="100" spans="1:7" s="213" customFormat="1" ht="11.25">
      <c r="A100" s="208"/>
      <c r="B100" s="208"/>
      <c r="C100" s="208"/>
      <c r="D100" s="208"/>
      <c r="E100" s="208"/>
      <c r="F100" s="208"/>
      <c r="G100" s="208"/>
    </row>
    <row r="101" spans="1:7" s="213" customFormat="1" ht="11.25">
      <c r="A101" s="208"/>
      <c r="B101" s="208"/>
      <c r="C101" s="208"/>
      <c r="D101" s="208"/>
      <c r="E101" s="208"/>
      <c r="F101" s="208"/>
      <c r="G101" s="208"/>
    </row>
    <row r="102" spans="1:7" s="213" customFormat="1" ht="11.25">
      <c r="A102" s="208"/>
      <c r="B102" s="208"/>
      <c r="C102" s="208"/>
      <c r="D102" s="208"/>
      <c r="E102" s="208"/>
      <c r="F102" s="208"/>
      <c r="G102" s="208"/>
    </row>
    <row r="103" s="208" customFormat="1" ht="11.25"/>
    <row r="104" s="208" customFormat="1" ht="11.25"/>
    <row r="105" s="208" customFormat="1" ht="11.25"/>
    <row r="106" s="208" customFormat="1" ht="11.25"/>
    <row r="107" s="208" customFormat="1" ht="11.25"/>
    <row r="108" s="208" customFormat="1" ht="11.25"/>
    <row r="109" s="208" customFormat="1" ht="11.25"/>
    <row r="110" s="208" customFormat="1" ht="11.25"/>
    <row r="111" s="208" customFormat="1" ht="11.25"/>
    <row r="112" s="208" customFormat="1" ht="11.25"/>
    <row r="113" s="208" customFormat="1" ht="11.25"/>
    <row r="114" s="208" customFormat="1" ht="11.25"/>
    <row r="115" s="208" customFormat="1" ht="11.25"/>
    <row r="116" s="208" customFormat="1" ht="11.25"/>
    <row r="117" s="208" customFormat="1" ht="11.25"/>
    <row r="118" s="208" customFormat="1" ht="11.25"/>
    <row r="119" s="208" customFormat="1" ht="11.25"/>
    <row r="120" spans="1:7" s="213" customFormat="1" ht="11.25">
      <c r="A120" s="208"/>
      <c r="B120" s="208"/>
      <c r="C120" s="208"/>
      <c r="D120" s="208"/>
      <c r="E120" s="208"/>
      <c r="F120" s="208"/>
      <c r="G120" s="208"/>
    </row>
    <row r="121" spans="1:7" s="213" customFormat="1" ht="11.25">
      <c r="A121" s="208"/>
      <c r="B121" s="208"/>
      <c r="C121" s="208"/>
      <c r="D121" s="208"/>
      <c r="E121" s="208"/>
      <c r="F121" s="208"/>
      <c r="G121" s="208"/>
    </row>
    <row r="122" spans="1:7" s="213" customFormat="1" ht="11.25">
      <c r="A122" s="208"/>
      <c r="B122" s="208"/>
      <c r="C122" s="208"/>
      <c r="D122" s="208"/>
      <c r="E122" s="208"/>
      <c r="F122" s="208"/>
      <c r="G122" s="208"/>
    </row>
    <row r="123" spans="1:7" s="213" customFormat="1" ht="11.25">
      <c r="A123" s="208"/>
      <c r="B123" s="208"/>
      <c r="C123" s="208"/>
      <c r="D123" s="208"/>
      <c r="E123" s="208"/>
      <c r="F123" s="208"/>
      <c r="G123" s="208"/>
    </row>
    <row r="124" spans="1:7" s="213" customFormat="1" ht="11.25">
      <c r="A124" s="208"/>
      <c r="B124" s="208"/>
      <c r="C124" s="208"/>
      <c r="D124" s="208"/>
      <c r="E124" s="208"/>
      <c r="F124" s="208"/>
      <c r="G124" s="208"/>
    </row>
    <row r="125" spans="1:7" s="213" customFormat="1" ht="11.25">
      <c r="A125" s="208"/>
      <c r="B125" s="208"/>
      <c r="C125" s="208"/>
      <c r="D125" s="208"/>
      <c r="E125" s="208"/>
      <c r="F125" s="208"/>
      <c r="G125" s="208"/>
    </row>
    <row r="126" spans="1:7" s="213" customFormat="1" ht="11.25">
      <c r="A126" s="208"/>
      <c r="B126" s="208"/>
      <c r="C126" s="208"/>
      <c r="D126" s="208"/>
      <c r="E126" s="208"/>
      <c r="F126" s="208"/>
      <c r="G126" s="208"/>
    </row>
    <row r="127" spans="1:7" s="213" customFormat="1" ht="11.25">
      <c r="A127" s="208"/>
      <c r="B127" s="208"/>
      <c r="C127" s="208"/>
      <c r="D127" s="208"/>
      <c r="E127" s="208"/>
      <c r="F127" s="208"/>
      <c r="G127" s="208"/>
    </row>
    <row r="128" spans="1:7" s="213" customFormat="1" ht="11.25">
      <c r="A128" s="208"/>
      <c r="B128" s="208"/>
      <c r="C128" s="208"/>
      <c r="D128" s="208"/>
      <c r="E128" s="208"/>
      <c r="F128" s="208"/>
      <c r="G128" s="208"/>
    </row>
    <row r="129" spans="1:7" s="213" customFormat="1" ht="11.25">
      <c r="A129" s="208"/>
      <c r="B129" s="208"/>
      <c r="C129" s="208"/>
      <c r="D129" s="208"/>
      <c r="E129" s="208"/>
      <c r="F129" s="208"/>
      <c r="G129" s="208"/>
    </row>
    <row r="130" spans="1:7" s="213" customFormat="1" ht="11.25">
      <c r="A130" s="208"/>
      <c r="B130" s="208"/>
      <c r="C130" s="208"/>
      <c r="D130" s="208"/>
      <c r="E130" s="208"/>
      <c r="F130" s="208"/>
      <c r="G130" s="208"/>
    </row>
    <row r="131" spans="1:7" s="213" customFormat="1" ht="11.25">
      <c r="A131" s="208"/>
      <c r="B131" s="208"/>
      <c r="C131" s="208"/>
      <c r="D131" s="208"/>
      <c r="E131" s="208"/>
      <c r="F131" s="208"/>
      <c r="G131" s="208"/>
    </row>
    <row r="132" spans="1:7" s="213" customFormat="1" ht="11.25">
      <c r="A132" s="208"/>
      <c r="B132" s="208"/>
      <c r="C132" s="208"/>
      <c r="D132" s="208"/>
      <c r="E132" s="208"/>
      <c r="F132" s="208"/>
      <c r="G132" s="208"/>
    </row>
    <row r="133" spans="1:7" s="213" customFormat="1" ht="11.25">
      <c r="A133" s="208"/>
      <c r="B133" s="208"/>
      <c r="C133" s="208"/>
      <c r="D133" s="208"/>
      <c r="E133" s="208"/>
      <c r="F133" s="208"/>
      <c r="G133" s="208"/>
    </row>
    <row r="134" spans="1:7" s="213" customFormat="1" ht="11.25">
      <c r="A134" s="208"/>
      <c r="B134" s="208"/>
      <c r="C134" s="208"/>
      <c r="D134" s="208"/>
      <c r="E134" s="208"/>
      <c r="F134" s="208"/>
      <c r="G134" s="208"/>
    </row>
    <row r="135" spans="1:7" s="213" customFormat="1" ht="11.25">
      <c r="A135" s="208"/>
      <c r="B135" s="208"/>
      <c r="C135" s="208"/>
      <c r="D135" s="208"/>
      <c r="E135" s="208"/>
      <c r="F135" s="208"/>
      <c r="G135" s="208"/>
    </row>
    <row r="136" spans="1:7" s="213" customFormat="1" ht="11.25">
      <c r="A136" s="208"/>
      <c r="B136" s="208"/>
      <c r="C136" s="208"/>
      <c r="D136" s="208"/>
      <c r="E136" s="208"/>
      <c r="F136" s="208"/>
      <c r="G136" s="208"/>
    </row>
    <row r="137" spans="1:7" s="213" customFormat="1" ht="11.25">
      <c r="A137" s="208"/>
      <c r="B137" s="208"/>
      <c r="C137" s="208"/>
      <c r="D137" s="208"/>
      <c r="E137" s="208"/>
      <c r="F137" s="208"/>
      <c r="G137" s="208"/>
    </row>
    <row r="138" spans="1:7" s="213" customFormat="1" ht="11.25">
      <c r="A138" s="208"/>
      <c r="B138" s="208"/>
      <c r="C138" s="208"/>
      <c r="D138" s="208"/>
      <c r="E138" s="208"/>
      <c r="F138" s="208"/>
      <c r="G138" s="208"/>
    </row>
    <row r="139" spans="1:7" s="213" customFormat="1" ht="11.25">
      <c r="A139" s="208"/>
      <c r="B139" s="208"/>
      <c r="C139" s="208"/>
      <c r="D139" s="208"/>
      <c r="E139" s="208"/>
      <c r="F139" s="208"/>
      <c r="G139" s="208"/>
    </row>
    <row r="140" spans="1:7" s="213" customFormat="1" ht="11.25">
      <c r="A140" s="208"/>
      <c r="B140" s="208"/>
      <c r="C140" s="208"/>
      <c r="D140" s="208"/>
      <c r="E140" s="208"/>
      <c r="F140" s="208"/>
      <c r="G140" s="208"/>
    </row>
    <row r="141" spans="1:7" s="213" customFormat="1" ht="11.25">
      <c r="A141" s="208"/>
      <c r="B141" s="208"/>
      <c r="C141" s="208"/>
      <c r="D141" s="208"/>
      <c r="E141" s="208"/>
      <c r="F141" s="208"/>
      <c r="G141" s="208"/>
    </row>
    <row r="142" spans="1:7" s="213" customFormat="1" ht="11.25">
      <c r="A142" s="208"/>
      <c r="B142" s="208"/>
      <c r="C142" s="208"/>
      <c r="D142" s="208"/>
      <c r="E142" s="208"/>
      <c r="F142" s="208"/>
      <c r="G142" s="208"/>
    </row>
    <row r="143" spans="1:7" s="213" customFormat="1" ht="11.25">
      <c r="A143" s="208"/>
      <c r="B143" s="208"/>
      <c r="C143" s="208"/>
      <c r="D143" s="208"/>
      <c r="E143" s="208"/>
      <c r="F143" s="208"/>
      <c r="G143" s="208"/>
    </row>
    <row r="144" spans="1:7" s="213" customFormat="1" ht="11.25">
      <c r="A144" s="208"/>
      <c r="B144" s="208"/>
      <c r="C144" s="208"/>
      <c r="D144" s="208"/>
      <c r="E144" s="208"/>
      <c r="F144" s="208"/>
      <c r="G144" s="208"/>
    </row>
    <row r="145" spans="1:7" s="213" customFormat="1" ht="11.25">
      <c r="A145" s="208"/>
      <c r="B145" s="208"/>
      <c r="C145" s="208"/>
      <c r="D145" s="208"/>
      <c r="E145" s="208"/>
      <c r="F145" s="208"/>
      <c r="G145" s="208"/>
    </row>
    <row r="146" spans="1:7" s="213" customFormat="1" ht="11.25">
      <c r="A146" s="208"/>
      <c r="B146" s="208"/>
      <c r="C146" s="208"/>
      <c r="D146" s="208"/>
      <c r="E146" s="208"/>
      <c r="F146" s="208"/>
      <c r="G146" s="208"/>
    </row>
    <row r="147" spans="1:7" s="213" customFormat="1" ht="11.25">
      <c r="A147" s="208"/>
      <c r="B147" s="208"/>
      <c r="C147" s="208"/>
      <c r="D147" s="208"/>
      <c r="E147" s="208"/>
      <c r="F147" s="208"/>
      <c r="G147" s="208"/>
    </row>
    <row r="148" spans="1:7" s="213" customFormat="1" ht="11.25">
      <c r="A148" s="208"/>
      <c r="B148" s="208"/>
      <c r="C148" s="208"/>
      <c r="D148" s="208"/>
      <c r="E148" s="208"/>
      <c r="F148" s="208"/>
      <c r="G148" s="208"/>
    </row>
    <row r="149" spans="1:7" s="213" customFormat="1" ht="11.25">
      <c r="A149" s="208"/>
      <c r="B149" s="208"/>
      <c r="C149" s="208"/>
      <c r="D149" s="208"/>
      <c r="E149" s="208"/>
      <c r="F149" s="208"/>
      <c r="G149" s="208"/>
    </row>
    <row r="150" spans="1:7" s="213" customFormat="1" ht="11.25">
      <c r="A150" s="208"/>
      <c r="B150" s="208"/>
      <c r="C150" s="208"/>
      <c r="D150" s="208"/>
      <c r="E150" s="208"/>
      <c r="F150" s="208"/>
      <c r="G150" s="208"/>
    </row>
    <row r="151" spans="1:7" s="213" customFormat="1" ht="11.25">
      <c r="A151" s="208"/>
      <c r="B151" s="208"/>
      <c r="C151" s="208"/>
      <c r="D151" s="208"/>
      <c r="E151" s="208"/>
      <c r="F151" s="208"/>
      <c r="G151" s="208"/>
    </row>
    <row r="152" spans="1:7" s="213" customFormat="1" ht="11.25">
      <c r="A152" s="208"/>
      <c r="B152" s="208"/>
      <c r="C152" s="208"/>
      <c r="D152" s="208"/>
      <c r="E152" s="208"/>
      <c r="F152" s="208"/>
      <c r="G152" s="208"/>
    </row>
    <row r="153" spans="1:7" s="213" customFormat="1" ht="11.25">
      <c r="A153" s="208"/>
      <c r="B153" s="208"/>
      <c r="C153" s="208"/>
      <c r="D153" s="208"/>
      <c r="E153" s="208"/>
      <c r="F153" s="208"/>
      <c r="G153" s="208"/>
    </row>
    <row r="154" spans="1:7" s="213" customFormat="1" ht="11.25">
      <c r="A154" s="208"/>
      <c r="B154" s="208"/>
      <c r="C154" s="208"/>
      <c r="D154" s="208"/>
      <c r="E154" s="208"/>
      <c r="F154" s="208"/>
      <c r="G154" s="208"/>
    </row>
    <row r="155" spans="1:7" s="213" customFormat="1" ht="11.25">
      <c r="A155" s="208"/>
      <c r="B155" s="208"/>
      <c r="C155" s="208"/>
      <c r="D155" s="208"/>
      <c r="E155" s="208"/>
      <c r="F155" s="208"/>
      <c r="G155" s="208"/>
    </row>
    <row r="156" spans="1:7" s="213" customFormat="1" ht="11.25">
      <c r="A156" s="208"/>
      <c r="B156" s="208"/>
      <c r="C156" s="208"/>
      <c r="D156" s="208"/>
      <c r="E156" s="208"/>
      <c r="F156" s="208"/>
      <c r="G156" s="208"/>
    </row>
    <row r="157" spans="1:7" s="213" customFormat="1" ht="11.25">
      <c r="A157" s="208"/>
      <c r="B157" s="208"/>
      <c r="C157" s="208"/>
      <c r="D157" s="208"/>
      <c r="E157" s="208"/>
      <c r="F157" s="208"/>
      <c r="G157" s="208"/>
    </row>
    <row r="158" spans="1:7" s="213" customFormat="1" ht="11.25">
      <c r="A158" s="208"/>
      <c r="B158" s="208"/>
      <c r="C158" s="208"/>
      <c r="D158" s="208"/>
      <c r="E158" s="208"/>
      <c r="F158" s="208"/>
      <c r="G158" s="208"/>
    </row>
    <row r="159" spans="1:7" s="213" customFormat="1" ht="11.25">
      <c r="A159" s="208"/>
      <c r="B159" s="208"/>
      <c r="C159" s="208"/>
      <c r="D159" s="208"/>
      <c r="E159" s="208"/>
      <c r="F159" s="208"/>
      <c r="G159" s="208"/>
    </row>
    <row r="160" spans="1:7" s="213" customFormat="1" ht="11.25">
      <c r="A160" s="208"/>
      <c r="B160" s="208"/>
      <c r="C160" s="208"/>
      <c r="D160" s="208"/>
      <c r="E160" s="208"/>
      <c r="F160" s="208"/>
      <c r="G160" s="208"/>
    </row>
    <row r="161" spans="1:7" s="213" customFormat="1" ht="11.25">
      <c r="A161" s="208"/>
      <c r="B161" s="208"/>
      <c r="C161" s="208"/>
      <c r="D161" s="208"/>
      <c r="E161" s="208"/>
      <c r="F161" s="208"/>
      <c r="G161" s="208"/>
    </row>
    <row r="162" spans="1:7" s="213" customFormat="1" ht="11.25">
      <c r="A162" s="208"/>
      <c r="B162" s="208"/>
      <c r="C162" s="208"/>
      <c r="D162" s="208"/>
      <c r="E162" s="208"/>
      <c r="F162" s="208"/>
      <c r="G162" s="208"/>
    </row>
    <row r="163" spans="1:7" s="213" customFormat="1" ht="11.25">
      <c r="A163" s="208"/>
      <c r="B163" s="208"/>
      <c r="C163" s="208"/>
      <c r="D163" s="208"/>
      <c r="E163" s="208"/>
      <c r="F163" s="208"/>
      <c r="G163" s="208"/>
    </row>
    <row r="164" spans="1:7" s="213" customFormat="1" ht="11.25">
      <c r="A164" s="208"/>
      <c r="B164" s="208"/>
      <c r="C164" s="208"/>
      <c r="D164" s="208"/>
      <c r="E164" s="208"/>
      <c r="F164" s="208"/>
      <c r="G164" s="208"/>
    </row>
    <row r="165" spans="1:7" s="213" customFormat="1" ht="11.25">
      <c r="A165" s="208"/>
      <c r="B165" s="208"/>
      <c r="C165" s="208"/>
      <c r="D165" s="208"/>
      <c r="E165" s="208"/>
      <c r="F165" s="208"/>
      <c r="G165" s="208"/>
    </row>
    <row r="166" spans="1:7" s="213" customFormat="1" ht="11.25">
      <c r="A166" s="208"/>
      <c r="B166" s="208"/>
      <c r="C166" s="208"/>
      <c r="D166" s="208"/>
      <c r="E166" s="208"/>
      <c r="F166" s="208"/>
      <c r="G166" s="208"/>
    </row>
    <row r="167" spans="1:7" s="213" customFormat="1" ht="11.25">
      <c r="A167" s="208"/>
      <c r="B167" s="208"/>
      <c r="C167" s="208"/>
      <c r="D167" s="208"/>
      <c r="E167" s="208"/>
      <c r="F167" s="208"/>
      <c r="G167" s="208"/>
    </row>
    <row r="168" spans="1:7" s="213" customFormat="1" ht="11.25">
      <c r="A168" s="208"/>
      <c r="B168" s="208"/>
      <c r="C168" s="208"/>
      <c r="D168" s="208"/>
      <c r="E168" s="208"/>
      <c r="F168" s="208"/>
      <c r="G168" s="208"/>
    </row>
    <row r="169" spans="1:7" s="213" customFormat="1" ht="11.25">
      <c r="A169" s="208"/>
      <c r="B169" s="208"/>
      <c r="C169" s="208"/>
      <c r="D169" s="208"/>
      <c r="E169" s="208"/>
      <c r="F169" s="208"/>
      <c r="G169" s="208"/>
    </row>
    <row r="170" spans="1:7" s="213" customFormat="1" ht="11.25">
      <c r="A170" s="208"/>
      <c r="B170" s="208"/>
      <c r="C170" s="208"/>
      <c r="D170" s="208"/>
      <c r="E170" s="208"/>
      <c r="F170" s="208"/>
      <c r="G170" s="208"/>
    </row>
    <row r="171" spans="1:7" s="213" customFormat="1" ht="11.25">
      <c r="A171" s="208"/>
      <c r="B171" s="208"/>
      <c r="C171" s="208"/>
      <c r="D171" s="208"/>
      <c r="E171" s="208"/>
      <c r="F171" s="208"/>
      <c r="G171" s="208"/>
    </row>
    <row r="172" spans="1:7" s="213" customFormat="1" ht="11.25">
      <c r="A172" s="208"/>
      <c r="B172" s="208"/>
      <c r="C172" s="208"/>
      <c r="D172" s="208"/>
      <c r="E172" s="208"/>
      <c r="F172" s="208"/>
      <c r="G172" s="208"/>
    </row>
    <row r="173" spans="1:7" s="213" customFormat="1" ht="11.25">
      <c r="A173" s="208"/>
      <c r="B173" s="208"/>
      <c r="C173" s="208"/>
      <c r="D173" s="208"/>
      <c r="E173" s="208"/>
      <c r="F173" s="208"/>
      <c r="G173" s="208"/>
    </row>
    <row r="174" spans="1:7" s="213" customFormat="1" ht="11.25">
      <c r="A174" s="208"/>
      <c r="B174" s="208"/>
      <c r="C174" s="208"/>
      <c r="D174" s="208"/>
      <c r="E174" s="208"/>
      <c r="F174" s="208"/>
      <c r="G174" s="208"/>
    </row>
    <row r="175" spans="1:7" s="213" customFormat="1" ht="11.25">
      <c r="A175" s="208"/>
      <c r="B175" s="208"/>
      <c r="C175" s="208"/>
      <c r="D175" s="208"/>
      <c r="E175" s="208"/>
      <c r="F175" s="208"/>
      <c r="G175" s="208"/>
    </row>
    <row r="176" spans="1:7" s="213" customFormat="1" ht="11.25">
      <c r="A176" s="208"/>
      <c r="B176" s="208"/>
      <c r="C176" s="208"/>
      <c r="D176" s="208"/>
      <c r="E176" s="208"/>
      <c r="F176" s="208"/>
      <c r="G176" s="208"/>
    </row>
    <row r="177" spans="1:7" s="213" customFormat="1" ht="11.25">
      <c r="A177" s="208"/>
      <c r="B177" s="208"/>
      <c r="C177" s="208"/>
      <c r="D177" s="208"/>
      <c r="E177" s="208"/>
      <c r="F177" s="208"/>
      <c r="G177" s="208"/>
    </row>
    <row r="178" spans="1:7" s="213" customFormat="1" ht="11.25">
      <c r="A178" s="208"/>
      <c r="B178" s="208"/>
      <c r="C178" s="208"/>
      <c r="D178" s="208"/>
      <c r="E178" s="208"/>
      <c r="F178" s="208"/>
      <c r="G178" s="208"/>
    </row>
    <row r="179" spans="1:7" s="213" customFormat="1" ht="11.25">
      <c r="A179" s="208"/>
      <c r="B179" s="208"/>
      <c r="C179" s="208"/>
      <c r="D179" s="208"/>
      <c r="E179" s="208"/>
      <c r="F179" s="208"/>
      <c r="G179" s="208"/>
    </row>
    <row r="180" spans="1:7" s="213" customFormat="1" ht="11.25">
      <c r="A180" s="208"/>
      <c r="B180" s="208"/>
      <c r="C180" s="208"/>
      <c r="D180" s="208"/>
      <c r="E180" s="208"/>
      <c r="F180" s="208"/>
      <c r="G180" s="208"/>
    </row>
    <row r="181" spans="1:7" s="213" customFormat="1" ht="11.25">
      <c r="A181" s="208"/>
      <c r="B181" s="208"/>
      <c r="C181" s="208"/>
      <c r="D181" s="208"/>
      <c r="E181" s="208"/>
      <c r="F181" s="208"/>
      <c r="G181" s="208"/>
    </row>
    <row r="182" spans="1:7" s="213" customFormat="1" ht="11.25">
      <c r="A182" s="208"/>
      <c r="B182" s="208"/>
      <c r="C182" s="208"/>
      <c r="D182" s="208"/>
      <c r="E182" s="208"/>
      <c r="F182" s="208"/>
      <c r="G182" s="208"/>
    </row>
    <row r="183" spans="1:7" s="213" customFormat="1" ht="11.25">
      <c r="A183" s="208"/>
      <c r="B183" s="208"/>
      <c r="C183" s="208"/>
      <c r="D183" s="208"/>
      <c r="E183" s="208"/>
      <c r="F183" s="208"/>
      <c r="G183" s="208"/>
    </row>
    <row r="184" spans="1:7" s="213" customFormat="1" ht="11.25">
      <c r="A184" s="208"/>
      <c r="B184" s="208"/>
      <c r="C184" s="208"/>
      <c r="D184" s="208"/>
      <c r="E184" s="208"/>
      <c r="F184" s="208"/>
      <c r="G184" s="208"/>
    </row>
    <row r="185" spans="1:7" s="213" customFormat="1" ht="11.25">
      <c r="A185" s="208"/>
      <c r="B185" s="208"/>
      <c r="C185" s="208"/>
      <c r="D185" s="208"/>
      <c r="E185" s="208"/>
      <c r="F185" s="208"/>
      <c r="G185" s="208"/>
    </row>
    <row r="186" spans="1:7" s="213" customFormat="1" ht="11.25">
      <c r="A186" s="208"/>
      <c r="B186" s="208"/>
      <c r="C186" s="208"/>
      <c r="D186" s="208"/>
      <c r="E186" s="208"/>
      <c r="F186" s="208"/>
      <c r="G186" s="208"/>
    </row>
    <row r="187" spans="1:7" s="213" customFormat="1" ht="11.25">
      <c r="A187" s="208"/>
      <c r="B187" s="208"/>
      <c r="C187" s="208"/>
      <c r="D187" s="208"/>
      <c r="E187" s="208"/>
      <c r="F187" s="208"/>
      <c r="G187" s="208"/>
    </row>
    <row r="188" spans="1:7" s="213" customFormat="1" ht="11.25">
      <c r="A188" s="208"/>
      <c r="B188" s="208"/>
      <c r="C188" s="208"/>
      <c r="D188" s="208"/>
      <c r="E188" s="208"/>
      <c r="F188" s="208"/>
      <c r="G188" s="208"/>
    </row>
    <row r="189" spans="1:7" s="213" customFormat="1" ht="11.25">
      <c r="A189" s="208"/>
      <c r="B189" s="208"/>
      <c r="C189" s="208"/>
      <c r="D189" s="208"/>
      <c r="E189" s="208"/>
      <c r="F189" s="208"/>
      <c r="G189" s="208"/>
    </row>
    <row r="190" spans="1:7" s="213" customFormat="1" ht="11.25">
      <c r="A190" s="208"/>
      <c r="B190" s="208"/>
      <c r="C190" s="208"/>
      <c r="D190" s="208"/>
      <c r="E190" s="208"/>
      <c r="F190" s="208"/>
      <c r="G190" s="208"/>
    </row>
    <row r="191" spans="1:7" s="213" customFormat="1" ht="11.25">
      <c r="A191" s="208"/>
      <c r="B191" s="208"/>
      <c r="C191" s="208"/>
      <c r="D191" s="208"/>
      <c r="E191" s="208"/>
      <c r="F191" s="208"/>
      <c r="G191" s="208"/>
    </row>
    <row r="192" spans="1:7" s="213" customFormat="1" ht="11.25">
      <c r="A192" s="208"/>
      <c r="B192" s="208"/>
      <c r="C192" s="208"/>
      <c r="D192" s="208"/>
      <c r="E192" s="208"/>
      <c r="F192" s="208"/>
      <c r="G192" s="208"/>
    </row>
    <row r="193" spans="1:7" s="213" customFormat="1" ht="11.25">
      <c r="A193" s="208"/>
      <c r="B193" s="208"/>
      <c r="C193" s="208"/>
      <c r="D193" s="208"/>
      <c r="E193" s="208"/>
      <c r="F193" s="208"/>
      <c r="G193" s="208"/>
    </row>
    <row r="194" s="208" customFormat="1" ht="11.25"/>
    <row r="195" s="208" customFormat="1" ht="11.25"/>
    <row r="196" s="208" customFormat="1" ht="11.25"/>
    <row r="197" s="208" customFormat="1" ht="11.25"/>
    <row r="198" s="208" customFormat="1" ht="11.25"/>
    <row r="199" s="208" customFormat="1" ht="11.25"/>
    <row r="200" s="208" customFormat="1" ht="11.25"/>
    <row r="201" s="208" customFormat="1" ht="11.25"/>
    <row r="202" s="208" customFormat="1" ht="11.25"/>
    <row r="203" s="208" customFormat="1" ht="11.25"/>
    <row r="204" s="208" customFormat="1" ht="11.25"/>
    <row r="205" s="208" customFormat="1" ht="11.25"/>
    <row r="206" s="208" customFormat="1" ht="11.25"/>
    <row r="207" s="208" customFormat="1" ht="11.25"/>
    <row r="208" s="208" customFormat="1" ht="11.25"/>
    <row r="209" s="208" customFormat="1" ht="11.25"/>
    <row r="210" s="208" customFormat="1" ht="11.25"/>
    <row r="211" s="208" customFormat="1" ht="11.25"/>
    <row r="212" s="208" customFormat="1" ht="11.25"/>
    <row r="213" s="208" customFormat="1" ht="11.25"/>
    <row r="214" s="208" customFormat="1" ht="11.25"/>
    <row r="215" s="208" customFormat="1" ht="11.25"/>
    <row r="216" s="208" customFormat="1" ht="11.25"/>
    <row r="217" s="208" customFormat="1" ht="11.25"/>
    <row r="218" s="208" customFormat="1" ht="11.25"/>
    <row r="219" s="208" customFormat="1" ht="11.25"/>
    <row r="220" s="208" customFormat="1" ht="11.25"/>
  </sheetData>
  <sheetProtection password="CAEB" sheet="1"/>
  <mergeCells count="6">
    <mergeCell ref="A2:A3"/>
    <mergeCell ref="A1:Q1"/>
    <mergeCell ref="F2:I2"/>
    <mergeCell ref="J2:K2"/>
    <mergeCell ref="L2:M2"/>
    <mergeCell ref="N2:Q2"/>
  </mergeCells>
  <printOptions/>
  <pageMargins left="0.86" right="0.35" top="0.72" bottom="0.68" header="0.22" footer="0.31"/>
  <pageSetup fitToHeight="1" fitToWidth="1" horizontalDpi="300" verticalDpi="3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F162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H23" sqref="H23"/>
      <selection pane="bottomLeft" activeCell="G5" sqref="G5"/>
    </sheetView>
  </sheetViews>
  <sheetFormatPr defaultColWidth="9.140625" defaultRowHeight="12.75"/>
  <cols>
    <col min="1" max="1" width="4.8515625" style="92" customWidth="1"/>
    <col min="2" max="2" width="45.7109375" style="5" customWidth="1"/>
    <col min="3" max="3" width="9.140625" style="5" hidden="1" customWidth="1"/>
    <col min="4" max="4" width="5.8515625" style="5" hidden="1" customWidth="1"/>
    <col min="5" max="5" width="6.8515625" style="5" hidden="1" customWidth="1"/>
    <col min="6" max="6" width="7.8515625" style="5" hidden="1" customWidth="1"/>
    <col min="7" max="7" width="12.00390625" style="59" customWidth="1"/>
    <col min="8" max="8" width="16.57421875" style="5" customWidth="1"/>
    <col min="9" max="9" width="24.57421875" style="4" customWidth="1"/>
    <col min="10" max="10" width="25.140625" style="4" customWidth="1"/>
    <col min="11" max="32" width="9.140625" style="4" customWidth="1"/>
    <col min="33" max="16384" width="9.140625" style="5" customWidth="1"/>
  </cols>
  <sheetData>
    <row r="1" spans="1:32" s="75" customFormat="1" ht="39" customHeight="1" thickBot="1">
      <c r="A1" s="363" t="str">
        <f>"СПРАВКА ЗА КРАТКОСРОЧНИТЕ ЗАДЪЛЖЕНИЯ ОТ "&amp;Danni!$R$14&amp;" ДО "&amp;Danni!G3&amp;" НА "&amp;Danni!D3</f>
        <v>СПРАВКА ЗА КРАТКОСРОЧНИТЕ ЗАДЪЛЖЕНИЯ ОТ 01-01-2013 ДО 28-02-2013 НА ---------------------------</v>
      </c>
      <c r="B1" s="364"/>
      <c r="C1" s="364"/>
      <c r="D1" s="364"/>
      <c r="E1" s="364"/>
      <c r="F1" s="364"/>
      <c r="G1" s="364"/>
      <c r="H1" s="365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s="52" customFormat="1" ht="26.25" customHeight="1" thickBot="1">
      <c r="A2" s="76"/>
      <c r="B2" s="77" t="s">
        <v>130</v>
      </c>
      <c r="C2" s="78" t="s">
        <v>124</v>
      </c>
      <c r="D2" s="78" t="s">
        <v>114</v>
      </c>
      <c r="E2" s="78" t="s">
        <v>115</v>
      </c>
      <c r="F2" s="78" t="s">
        <v>126</v>
      </c>
      <c r="G2" s="77" t="s">
        <v>131</v>
      </c>
      <c r="H2" s="79" t="s">
        <v>448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8" s="51" customFormat="1" ht="12" customHeight="1" thickBot="1">
      <c r="A3" s="65">
        <v>1</v>
      </c>
      <c r="B3" s="66">
        <v>2</v>
      </c>
      <c r="C3" s="66"/>
      <c r="D3" s="66"/>
      <c r="E3" s="66"/>
      <c r="F3" s="66"/>
      <c r="G3" s="66">
        <v>3</v>
      </c>
      <c r="H3" s="67">
        <v>4</v>
      </c>
    </row>
    <row r="4" spans="1:8" s="156" customFormat="1" ht="12" customHeight="1">
      <c r="A4" s="152" t="s">
        <v>1</v>
      </c>
      <c r="B4" s="153" t="s">
        <v>17</v>
      </c>
      <c r="C4" s="154" t="str">
        <f>Danni!$B$3</f>
        <v>-----------</v>
      </c>
      <c r="D4" s="154" t="str">
        <f>Danni!$E$3</f>
        <v>2013</v>
      </c>
      <c r="E4" s="154">
        <f>Danni!$F$3</f>
        <v>2</v>
      </c>
      <c r="F4" s="8" t="s">
        <v>489</v>
      </c>
      <c r="G4" s="230">
        <f>G5+G6+G7+G20+G21+G22+G23+G24+G25</f>
        <v>0</v>
      </c>
      <c r="H4" s="155">
        <f>H5+H6+H7+H20+H21+H22+H23+H24+H25</f>
        <v>0</v>
      </c>
    </row>
    <row r="5" spans="1:11" ht="12.75">
      <c r="A5" s="82">
        <v>1</v>
      </c>
      <c r="B5" s="80" t="s">
        <v>355</v>
      </c>
      <c r="C5" s="68" t="str">
        <f>Danni!$B$3</f>
        <v>-----------</v>
      </c>
      <c r="D5" s="68" t="str">
        <f>Danni!$E$3</f>
        <v>2013</v>
      </c>
      <c r="E5" s="68">
        <f>Danni!$F$3</f>
        <v>2</v>
      </c>
      <c r="F5" s="8" t="s">
        <v>490</v>
      </c>
      <c r="G5" s="157">
        <v>0</v>
      </c>
      <c r="H5" s="81">
        <v>0</v>
      </c>
      <c r="I5" s="51"/>
      <c r="J5" s="51"/>
      <c r="K5" s="51"/>
    </row>
    <row r="6" spans="1:11" ht="12.75">
      <c r="A6" s="82">
        <v>2</v>
      </c>
      <c r="B6" s="80" t="s">
        <v>612</v>
      </c>
      <c r="C6" s="68" t="str">
        <f>Danni!$B$3</f>
        <v>-----------</v>
      </c>
      <c r="D6" s="68" t="str">
        <f>Danni!$E$3</f>
        <v>2013</v>
      </c>
      <c r="E6" s="68">
        <f>Danni!$F$3</f>
        <v>2</v>
      </c>
      <c r="F6" s="8" t="s">
        <v>491</v>
      </c>
      <c r="G6" s="157">
        <v>0</v>
      </c>
      <c r="H6" s="81">
        <v>0</v>
      </c>
      <c r="I6" s="51"/>
      <c r="J6" s="51"/>
      <c r="K6" s="51"/>
    </row>
    <row r="7" spans="1:11" ht="19.5" customHeight="1">
      <c r="A7" s="82">
        <v>3</v>
      </c>
      <c r="B7" s="80" t="s">
        <v>613</v>
      </c>
      <c r="C7" s="68" t="str">
        <f>Danni!$B$3</f>
        <v>-----------</v>
      </c>
      <c r="D7" s="68" t="str">
        <f>Danni!$E$3</f>
        <v>2013</v>
      </c>
      <c r="E7" s="68">
        <f>Danni!$F$3</f>
        <v>2</v>
      </c>
      <c r="F7" s="8" t="s">
        <v>492</v>
      </c>
      <c r="G7" s="139">
        <f>SUM(G8:G19)</f>
        <v>0</v>
      </c>
      <c r="H7" s="83">
        <f>SUM(H8:H19)</f>
        <v>0</v>
      </c>
      <c r="I7" s="51"/>
      <c r="J7" s="51"/>
      <c r="K7" s="51"/>
    </row>
    <row r="8" spans="1:11" ht="27" customHeight="1">
      <c r="A8" s="140" t="s">
        <v>69</v>
      </c>
      <c r="B8" s="80" t="s">
        <v>485</v>
      </c>
      <c r="C8" s="68" t="str">
        <f>Danni!$B$3</f>
        <v>-----------</v>
      </c>
      <c r="D8" s="68" t="str">
        <f>Danni!$E$3</f>
        <v>2013</v>
      </c>
      <c r="E8" s="68">
        <f>Danni!$F$3</f>
        <v>2</v>
      </c>
      <c r="F8" s="8" t="s">
        <v>493</v>
      </c>
      <c r="G8" s="139">
        <f>4!N5</f>
        <v>0</v>
      </c>
      <c r="H8" s="83">
        <f>4!O5</f>
        <v>0</v>
      </c>
      <c r="I8" s="51"/>
      <c r="J8" s="51"/>
      <c r="K8" s="51"/>
    </row>
    <row r="9" spans="1:11" ht="12.75">
      <c r="A9" s="140" t="s">
        <v>70</v>
      </c>
      <c r="B9" s="80" t="s">
        <v>486</v>
      </c>
      <c r="C9" s="68" t="str">
        <f>Danni!$B$3</f>
        <v>-----------</v>
      </c>
      <c r="D9" s="68" t="str">
        <f>Danni!$E$3</f>
        <v>2013</v>
      </c>
      <c r="E9" s="68">
        <f>Danni!$F$3</f>
        <v>2</v>
      </c>
      <c r="F9" s="8" t="s">
        <v>494</v>
      </c>
      <c r="G9" s="139">
        <f>4!P5</f>
        <v>0</v>
      </c>
      <c r="H9" s="83">
        <f>4!Q5</f>
        <v>0</v>
      </c>
      <c r="I9" s="51"/>
      <c r="J9" s="51"/>
      <c r="K9" s="51"/>
    </row>
    <row r="10" spans="1:11" ht="12.75">
      <c r="A10" s="140" t="s">
        <v>71</v>
      </c>
      <c r="B10" s="80" t="s">
        <v>55</v>
      </c>
      <c r="C10" s="68" t="str">
        <f>Danni!$B$3</f>
        <v>-----------</v>
      </c>
      <c r="D10" s="68" t="str">
        <f>Danni!$E$3</f>
        <v>2013</v>
      </c>
      <c r="E10" s="68">
        <f>Danni!$F$3</f>
        <v>2</v>
      </c>
      <c r="F10" s="8" t="s">
        <v>495</v>
      </c>
      <c r="G10" s="157">
        <v>0</v>
      </c>
      <c r="H10" s="81">
        <v>0</v>
      </c>
      <c r="I10" s="51"/>
      <c r="J10" s="51"/>
      <c r="K10" s="51"/>
    </row>
    <row r="11" spans="1:11" ht="12.75">
      <c r="A11" s="140" t="s">
        <v>72</v>
      </c>
      <c r="B11" s="80" t="s">
        <v>526</v>
      </c>
      <c r="C11" s="68" t="str">
        <f>Danni!$B$3</f>
        <v>-----------</v>
      </c>
      <c r="D11" s="68" t="str">
        <f>Danni!$E$3</f>
        <v>2013</v>
      </c>
      <c r="E11" s="68">
        <f>Danni!$F$3</f>
        <v>2</v>
      </c>
      <c r="F11" s="8" t="s">
        <v>496</v>
      </c>
      <c r="G11" s="157">
        <v>0</v>
      </c>
      <c r="H11" s="81">
        <v>0</v>
      </c>
      <c r="I11" s="51"/>
      <c r="J11" s="51"/>
      <c r="K11" s="51"/>
    </row>
    <row r="12" spans="1:11" ht="12.75">
      <c r="A12" s="140" t="s">
        <v>93</v>
      </c>
      <c r="B12" s="80" t="s">
        <v>56</v>
      </c>
      <c r="C12" s="68" t="str">
        <f>Danni!$B$3</f>
        <v>-----------</v>
      </c>
      <c r="D12" s="68" t="str">
        <f>Danni!$E$3</f>
        <v>2013</v>
      </c>
      <c r="E12" s="68">
        <f>Danni!$F$3</f>
        <v>2</v>
      </c>
      <c r="F12" s="8" t="s">
        <v>497</v>
      </c>
      <c r="G12" s="157">
        <v>0</v>
      </c>
      <c r="H12" s="81">
        <v>0</v>
      </c>
      <c r="I12" s="51"/>
      <c r="J12" s="51"/>
      <c r="K12" s="51"/>
    </row>
    <row r="13" spans="1:11" ht="12.75">
      <c r="A13" s="140" t="s">
        <v>94</v>
      </c>
      <c r="B13" s="80" t="s">
        <v>57</v>
      </c>
      <c r="C13" s="68" t="str">
        <f>Danni!$B$3</f>
        <v>-----------</v>
      </c>
      <c r="D13" s="68" t="str">
        <f>Danni!$E$3</f>
        <v>2013</v>
      </c>
      <c r="E13" s="68">
        <f>Danni!$F$3</f>
        <v>2</v>
      </c>
      <c r="F13" s="8" t="s">
        <v>498</v>
      </c>
      <c r="G13" s="157">
        <v>0</v>
      </c>
      <c r="H13" s="81">
        <v>0</v>
      </c>
      <c r="I13" s="51"/>
      <c r="J13" s="51"/>
      <c r="K13" s="51"/>
    </row>
    <row r="14" spans="1:11" ht="12.75">
      <c r="A14" s="140" t="s">
        <v>97</v>
      </c>
      <c r="B14" s="80" t="s">
        <v>58</v>
      </c>
      <c r="C14" s="68" t="str">
        <f>Danni!$B$3</f>
        <v>-----------</v>
      </c>
      <c r="D14" s="68" t="str">
        <f>Danni!$E$3</f>
        <v>2013</v>
      </c>
      <c r="E14" s="68">
        <f>Danni!$F$3</f>
        <v>2</v>
      </c>
      <c r="F14" s="8" t="s">
        <v>499</v>
      </c>
      <c r="G14" s="157">
        <v>0</v>
      </c>
      <c r="H14" s="81">
        <v>0</v>
      </c>
      <c r="I14" s="51"/>
      <c r="J14" s="51"/>
      <c r="K14" s="51"/>
    </row>
    <row r="15" spans="1:11" ht="12.75">
      <c r="A15" s="140" t="s">
        <v>98</v>
      </c>
      <c r="B15" s="80" t="s">
        <v>95</v>
      </c>
      <c r="C15" s="68" t="str">
        <f>Danni!$B$3</f>
        <v>-----------</v>
      </c>
      <c r="D15" s="68" t="str">
        <f>Danni!$E$3</f>
        <v>2013</v>
      </c>
      <c r="E15" s="68">
        <f>Danni!$F$3</f>
        <v>2</v>
      </c>
      <c r="F15" s="8" t="s">
        <v>500</v>
      </c>
      <c r="G15" s="157">
        <v>0</v>
      </c>
      <c r="H15" s="81">
        <v>0</v>
      </c>
      <c r="I15" s="51"/>
      <c r="J15" s="51"/>
      <c r="K15" s="51"/>
    </row>
    <row r="16" spans="1:11" ht="12.75">
      <c r="A16" s="140" t="s">
        <v>453</v>
      </c>
      <c r="B16" s="80" t="s">
        <v>96</v>
      </c>
      <c r="C16" s="68" t="str">
        <f>Danni!$B$3</f>
        <v>-----------</v>
      </c>
      <c r="D16" s="68" t="str">
        <f>Danni!$E$3</f>
        <v>2013</v>
      </c>
      <c r="E16" s="68">
        <f>Danni!$F$3</f>
        <v>2</v>
      </c>
      <c r="F16" s="8" t="s">
        <v>501</v>
      </c>
      <c r="G16" s="157">
        <v>0</v>
      </c>
      <c r="H16" s="81">
        <v>0</v>
      </c>
      <c r="I16" s="51"/>
      <c r="J16" s="51"/>
      <c r="K16" s="51"/>
    </row>
    <row r="17" spans="1:11" ht="12.75">
      <c r="A17" s="140" t="s">
        <v>487</v>
      </c>
      <c r="B17" s="80" t="s">
        <v>99</v>
      </c>
      <c r="C17" s="68" t="str">
        <f>Danni!$B$3</f>
        <v>-----------</v>
      </c>
      <c r="D17" s="68" t="str">
        <f>Danni!$E$3</f>
        <v>2013</v>
      </c>
      <c r="E17" s="68">
        <f>Danni!$F$3</f>
        <v>2</v>
      </c>
      <c r="F17" s="8" t="s">
        <v>502</v>
      </c>
      <c r="G17" s="157">
        <v>0</v>
      </c>
      <c r="H17" s="81">
        <v>0</v>
      </c>
      <c r="I17" s="51"/>
      <c r="J17" s="51"/>
      <c r="K17" s="51"/>
    </row>
    <row r="18" spans="1:11" ht="12.75">
      <c r="A18" s="140" t="s">
        <v>488</v>
      </c>
      <c r="B18" s="80" t="s">
        <v>452</v>
      </c>
      <c r="C18" s="68" t="str">
        <f>Danni!$B$3</f>
        <v>-----------</v>
      </c>
      <c r="D18" s="68" t="str">
        <f>Danni!$E$3</f>
        <v>2013</v>
      </c>
      <c r="E18" s="68">
        <f>Danni!$F$3</f>
        <v>2</v>
      </c>
      <c r="F18" s="8" t="s">
        <v>503</v>
      </c>
      <c r="G18" s="157">
        <v>0</v>
      </c>
      <c r="H18" s="81">
        <v>0</v>
      </c>
      <c r="I18" s="51"/>
      <c r="J18" s="51"/>
      <c r="K18" s="51"/>
    </row>
    <row r="19" spans="1:11" ht="12.75">
      <c r="A19" s="140" t="s">
        <v>538</v>
      </c>
      <c r="B19" s="80" t="s">
        <v>61</v>
      </c>
      <c r="C19" s="68" t="str">
        <f>Danni!$B$3</f>
        <v>-----------</v>
      </c>
      <c r="D19" s="68" t="str">
        <f>Danni!$E$3</f>
        <v>2013</v>
      </c>
      <c r="E19" s="68">
        <f>Danni!$F$3</f>
        <v>2</v>
      </c>
      <c r="F19" s="8" t="s">
        <v>504</v>
      </c>
      <c r="G19" s="157">
        <v>0</v>
      </c>
      <c r="H19" s="81">
        <v>0</v>
      </c>
      <c r="I19" s="51"/>
      <c r="J19" s="51"/>
      <c r="K19" s="51"/>
    </row>
    <row r="20" spans="1:11" ht="12.75">
      <c r="A20" s="82">
        <v>4</v>
      </c>
      <c r="B20" s="80" t="s">
        <v>359</v>
      </c>
      <c r="C20" s="68" t="str">
        <f>Danni!$B$3</f>
        <v>-----------</v>
      </c>
      <c r="D20" s="68" t="str">
        <f>Danni!$E$3</f>
        <v>2013</v>
      </c>
      <c r="E20" s="68">
        <f>Danni!$F$3</f>
        <v>2</v>
      </c>
      <c r="F20" s="8" t="s">
        <v>505</v>
      </c>
      <c r="G20" s="157">
        <v>0</v>
      </c>
      <c r="H20" s="81">
        <v>0</v>
      </c>
      <c r="I20" s="51"/>
      <c r="J20" s="51"/>
      <c r="K20" s="51"/>
    </row>
    <row r="21" spans="1:11" ht="12.75">
      <c r="A21" s="82">
        <v>5</v>
      </c>
      <c r="B21" s="80" t="s">
        <v>18</v>
      </c>
      <c r="C21" s="68" t="str">
        <f>Danni!$B$3</f>
        <v>-----------</v>
      </c>
      <c r="D21" s="68" t="str">
        <f>Danni!$E$3</f>
        <v>2013</v>
      </c>
      <c r="E21" s="68">
        <f>Danni!$F$3</f>
        <v>2</v>
      </c>
      <c r="F21" s="8" t="s">
        <v>506</v>
      </c>
      <c r="G21" s="157">
        <v>0</v>
      </c>
      <c r="H21" s="81">
        <v>0</v>
      </c>
      <c r="I21" s="51"/>
      <c r="J21" s="51"/>
      <c r="K21" s="51"/>
    </row>
    <row r="22" spans="1:11" ht="12.75">
      <c r="A22" s="82">
        <v>6</v>
      </c>
      <c r="B22" s="80" t="s">
        <v>19</v>
      </c>
      <c r="C22" s="68" t="str">
        <f>Danni!$B$3</f>
        <v>-----------</v>
      </c>
      <c r="D22" s="68" t="str">
        <f>Danni!$E$3</f>
        <v>2013</v>
      </c>
      <c r="E22" s="68">
        <f>Danni!$F$3</f>
        <v>2</v>
      </c>
      <c r="F22" s="8" t="s">
        <v>507</v>
      </c>
      <c r="G22" s="157">
        <v>0</v>
      </c>
      <c r="H22" s="81">
        <v>0</v>
      </c>
      <c r="I22" s="51"/>
      <c r="J22" s="51"/>
      <c r="K22" s="51"/>
    </row>
    <row r="23" spans="1:11" ht="12.75">
      <c r="A23" s="82">
        <v>7</v>
      </c>
      <c r="B23" s="80" t="s">
        <v>360</v>
      </c>
      <c r="C23" s="68" t="str">
        <f>Danni!$B$3</f>
        <v>-----------</v>
      </c>
      <c r="D23" s="68" t="str">
        <f>Danni!$E$3</f>
        <v>2013</v>
      </c>
      <c r="E23" s="68">
        <f>Danni!$F$3</f>
        <v>2</v>
      </c>
      <c r="F23" s="8" t="s">
        <v>508</v>
      </c>
      <c r="G23" s="157">
        <v>0</v>
      </c>
      <c r="H23" s="81">
        <v>0</v>
      </c>
      <c r="I23" s="51"/>
      <c r="J23" s="51"/>
      <c r="K23" s="51"/>
    </row>
    <row r="24" spans="1:11" ht="12.75">
      <c r="A24" s="82">
        <v>8</v>
      </c>
      <c r="B24" s="80" t="s">
        <v>361</v>
      </c>
      <c r="C24" s="68" t="str">
        <f>Danni!$B$3</f>
        <v>-----------</v>
      </c>
      <c r="D24" s="68" t="str">
        <f>Danni!$E$3</f>
        <v>2013</v>
      </c>
      <c r="E24" s="68">
        <f>Danni!$F$3</f>
        <v>2</v>
      </c>
      <c r="F24" s="8" t="s">
        <v>509</v>
      </c>
      <c r="G24" s="157">
        <v>0</v>
      </c>
      <c r="H24" s="81">
        <v>0</v>
      </c>
      <c r="I24" s="51"/>
      <c r="J24" s="51"/>
      <c r="K24" s="51"/>
    </row>
    <row r="25" spans="1:11" ht="12.75">
      <c r="A25" s="82">
        <v>9</v>
      </c>
      <c r="B25" s="80" t="s">
        <v>362</v>
      </c>
      <c r="C25" s="68" t="str">
        <f>Danni!$B$3</f>
        <v>-----------</v>
      </c>
      <c r="D25" s="68" t="str">
        <f>Danni!$E$3</f>
        <v>2013</v>
      </c>
      <c r="E25" s="68">
        <f>Danni!$F$3</f>
        <v>2</v>
      </c>
      <c r="F25" s="8" t="s">
        <v>537</v>
      </c>
      <c r="G25" s="157">
        <v>0</v>
      </c>
      <c r="H25" s="131">
        <v>0</v>
      </c>
      <c r="I25" s="51"/>
      <c r="J25" s="51"/>
      <c r="K25" s="51"/>
    </row>
    <row r="26" spans="1:11" ht="12.75">
      <c r="A26" s="86"/>
      <c r="B26" s="59"/>
      <c r="C26" s="59"/>
      <c r="D26" s="59"/>
      <c r="E26" s="59"/>
      <c r="F26" s="59"/>
      <c r="H26" s="87"/>
      <c r="I26" s="51"/>
      <c r="J26" s="51"/>
      <c r="K26" s="51"/>
    </row>
    <row r="27" spans="1:11" ht="12.75">
      <c r="A27" s="86"/>
      <c r="B27" s="88"/>
      <c r="C27" s="59"/>
      <c r="D27" s="59"/>
      <c r="E27" s="59"/>
      <c r="F27" s="59"/>
      <c r="G27" s="59" t="s">
        <v>118</v>
      </c>
      <c r="H27" s="87"/>
      <c r="I27" s="51"/>
      <c r="J27" s="51"/>
      <c r="K27" s="51"/>
    </row>
    <row r="28" spans="1:11" ht="12.75">
      <c r="A28" s="86"/>
      <c r="B28" s="73"/>
      <c r="C28" s="59"/>
      <c r="D28" s="59"/>
      <c r="E28" s="59"/>
      <c r="F28" s="59"/>
      <c r="H28" s="87"/>
      <c r="I28" s="51"/>
      <c r="J28" s="51"/>
      <c r="K28" s="51"/>
    </row>
    <row r="29" spans="1:11" ht="12.75">
      <c r="A29" s="86"/>
      <c r="B29" s="88"/>
      <c r="C29" s="59"/>
      <c r="D29" s="59"/>
      <c r="E29" s="59"/>
      <c r="F29" s="59"/>
      <c r="G29" s="59" t="s">
        <v>119</v>
      </c>
      <c r="H29" s="87"/>
      <c r="I29" s="51"/>
      <c r="J29" s="51"/>
      <c r="K29" s="51"/>
    </row>
    <row r="30" spans="1:11" ht="12.75">
      <c r="A30" s="86"/>
      <c r="B30" s="59"/>
      <c r="C30" s="59"/>
      <c r="D30" s="59"/>
      <c r="E30" s="59"/>
      <c r="F30" s="59"/>
      <c r="H30" s="87"/>
      <c r="I30" s="51"/>
      <c r="J30" s="51"/>
      <c r="K30" s="51"/>
    </row>
    <row r="31" spans="1:11" ht="12.75">
      <c r="A31" s="86"/>
      <c r="B31" s="88"/>
      <c r="C31" s="59"/>
      <c r="D31" s="59"/>
      <c r="E31" s="59"/>
      <c r="F31" s="59"/>
      <c r="G31" s="59" t="s">
        <v>151</v>
      </c>
      <c r="H31" s="87"/>
      <c r="I31" s="51"/>
      <c r="J31" s="51"/>
      <c r="K31" s="51"/>
    </row>
    <row r="32" spans="1:11" ht="12.75">
      <c r="A32" s="86"/>
      <c r="B32" s="59"/>
      <c r="C32" s="59"/>
      <c r="D32" s="59"/>
      <c r="E32" s="59"/>
      <c r="F32" s="59"/>
      <c r="H32" s="87"/>
      <c r="I32" s="51"/>
      <c r="J32" s="51"/>
      <c r="K32" s="51"/>
    </row>
    <row r="33" spans="1:8" ht="13.5" thickBot="1">
      <c r="A33" s="89"/>
      <c r="B33" s="90"/>
      <c r="C33" s="61"/>
      <c r="D33" s="61"/>
      <c r="E33" s="61"/>
      <c r="F33" s="61"/>
      <c r="G33" s="61" t="s">
        <v>121</v>
      </c>
      <c r="H33" s="91"/>
    </row>
    <row r="34" spans="1:8" ht="12.75">
      <c r="A34" s="147"/>
      <c r="B34" s="4"/>
      <c r="C34" s="4"/>
      <c r="D34" s="4"/>
      <c r="E34" s="4"/>
      <c r="F34" s="4"/>
      <c r="G34" s="1"/>
      <c r="H34" s="4"/>
    </row>
    <row r="35" spans="1:8" ht="12.75">
      <c r="A35" s="147"/>
      <c r="B35" s="4"/>
      <c r="C35" s="4"/>
      <c r="D35" s="4"/>
      <c r="E35" s="4"/>
      <c r="F35" s="4"/>
      <c r="G35" s="1"/>
      <c r="H35" s="4"/>
    </row>
    <row r="36" spans="1:8" ht="12.75">
      <c r="A36" s="147"/>
      <c r="B36" s="4"/>
      <c r="C36" s="4"/>
      <c r="D36" s="4"/>
      <c r="E36" s="4"/>
      <c r="F36" s="4"/>
      <c r="G36" s="1"/>
      <c r="H36" s="4"/>
    </row>
    <row r="37" spans="1:8" ht="12.75">
      <c r="A37" s="147"/>
      <c r="B37" s="4"/>
      <c r="C37" s="4"/>
      <c r="D37" s="4"/>
      <c r="E37" s="4"/>
      <c r="F37" s="4"/>
      <c r="G37" s="1"/>
      <c r="H37" s="4"/>
    </row>
    <row r="38" spans="1:8" ht="12.75">
      <c r="A38" s="147"/>
      <c r="B38" s="4"/>
      <c r="C38" s="4"/>
      <c r="D38" s="4"/>
      <c r="E38" s="4"/>
      <c r="F38" s="4"/>
      <c r="G38" s="1"/>
      <c r="H38" s="4"/>
    </row>
    <row r="39" spans="1:8" ht="12.75">
      <c r="A39" s="147"/>
      <c r="B39" s="4"/>
      <c r="C39" s="4"/>
      <c r="D39" s="4"/>
      <c r="E39" s="4"/>
      <c r="F39" s="4"/>
      <c r="G39" s="1"/>
      <c r="H39" s="4"/>
    </row>
    <row r="40" spans="1:8" ht="12.75">
      <c r="A40" s="147"/>
      <c r="B40" s="4"/>
      <c r="C40" s="4"/>
      <c r="D40" s="4"/>
      <c r="E40" s="4"/>
      <c r="F40" s="4"/>
      <c r="G40" s="1"/>
      <c r="H40" s="4"/>
    </row>
    <row r="41" spans="1:8" ht="12.75">
      <c r="A41" s="147"/>
      <c r="B41" s="4"/>
      <c r="C41" s="4"/>
      <c r="D41" s="4"/>
      <c r="E41" s="4"/>
      <c r="F41" s="4"/>
      <c r="G41" s="1"/>
      <c r="H41" s="4"/>
    </row>
    <row r="42" spans="1:8" ht="12.75">
      <c r="A42" s="147"/>
      <c r="B42" s="4"/>
      <c r="C42" s="4"/>
      <c r="D42" s="4"/>
      <c r="E42" s="4"/>
      <c r="F42" s="4"/>
      <c r="G42" s="1"/>
      <c r="H42" s="4"/>
    </row>
    <row r="43" spans="1:8" ht="12.75">
      <c r="A43" s="147"/>
      <c r="B43" s="4"/>
      <c r="C43" s="4"/>
      <c r="D43" s="4"/>
      <c r="E43" s="4"/>
      <c r="F43" s="4"/>
      <c r="G43" s="1"/>
      <c r="H43" s="4"/>
    </row>
    <row r="44" spans="1:8" ht="12.75">
      <c r="A44" s="147"/>
      <c r="B44" s="4"/>
      <c r="C44" s="4"/>
      <c r="D44" s="4"/>
      <c r="E44" s="4"/>
      <c r="F44" s="4"/>
      <c r="G44" s="1"/>
      <c r="H44" s="4"/>
    </row>
    <row r="45" spans="1:8" ht="12.75">
      <c r="A45" s="147"/>
      <c r="B45" s="4"/>
      <c r="C45" s="4"/>
      <c r="D45" s="4"/>
      <c r="E45" s="4"/>
      <c r="F45" s="4"/>
      <c r="G45" s="1"/>
      <c r="H45" s="4"/>
    </row>
    <row r="46" spans="1:8" ht="12.75">
      <c r="A46" s="147"/>
      <c r="B46" s="4"/>
      <c r="C46" s="4"/>
      <c r="D46" s="4"/>
      <c r="E46" s="4"/>
      <c r="F46" s="4"/>
      <c r="G46" s="1"/>
      <c r="H46" s="4"/>
    </row>
    <row r="47" spans="1:8" ht="12.75">
      <c r="A47" s="147"/>
      <c r="B47" s="4"/>
      <c r="C47" s="4"/>
      <c r="D47" s="4"/>
      <c r="E47" s="4"/>
      <c r="F47" s="4"/>
      <c r="G47" s="1"/>
      <c r="H47" s="4"/>
    </row>
    <row r="48" spans="1:8" ht="12.75">
      <c r="A48" s="147"/>
      <c r="B48" s="4"/>
      <c r="C48" s="4"/>
      <c r="D48" s="4"/>
      <c r="E48" s="4"/>
      <c r="F48" s="4"/>
      <c r="G48" s="1"/>
      <c r="H48" s="4"/>
    </row>
    <row r="49" spans="1:7" s="4" customFormat="1" ht="12.75">
      <c r="A49" s="147"/>
      <c r="G49" s="1"/>
    </row>
    <row r="50" spans="1:7" s="4" customFormat="1" ht="12.75">
      <c r="A50" s="147"/>
      <c r="G50" s="1"/>
    </row>
    <row r="51" spans="1:7" s="4" customFormat="1" ht="12.75">
      <c r="A51" s="147"/>
      <c r="G51" s="1"/>
    </row>
    <row r="52" spans="1:7" s="4" customFormat="1" ht="12.75">
      <c r="A52" s="147"/>
      <c r="G52" s="1"/>
    </row>
    <row r="53" spans="1:7" s="4" customFormat="1" ht="12.75">
      <c r="A53" s="147"/>
      <c r="G53" s="1"/>
    </row>
    <row r="54" spans="1:7" s="4" customFormat="1" ht="12.75">
      <c r="A54" s="147"/>
      <c r="G54" s="1"/>
    </row>
    <row r="55" spans="1:7" s="4" customFormat="1" ht="12.75">
      <c r="A55" s="147"/>
      <c r="G55" s="1"/>
    </row>
    <row r="56" spans="1:7" s="4" customFormat="1" ht="12.75">
      <c r="A56" s="147"/>
      <c r="G56" s="1"/>
    </row>
    <row r="57" spans="1:7" s="4" customFormat="1" ht="12.75">
      <c r="A57" s="147"/>
      <c r="G57" s="1"/>
    </row>
    <row r="58" spans="1:7" s="4" customFormat="1" ht="12.75">
      <c r="A58" s="147"/>
      <c r="G58" s="1"/>
    </row>
    <row r="59" spans="1:7" s="4" customFormat="1" ht="12.75">
      <c r="A59" s="147"/>
      <c r="G59" s="1"/>
    </row>
    <row r="60" spans="1:7" s="4" customFormat="1" ht="12.75">
      <c r="A60" s="147"/>
      <c r="G60" s="1"/>
    </row>
    <row r="61" spans="1:7" s="4" customFormat="1" ht="12.75">
      <c r="A61" s="147"/>
      <c r="G61" s="1"/>
    </row>
    <row r="62" spans="1:7" s="4" customFormat="1" ht="12.75">
      <c r="A62" s="147"/>
      <c r="G62" s="1"/>
    </row>
    <row r="63" spans="1:7" s="4" customFormat="1" ht="12.75">
      <c r="A63" s="147"/>
      <c r="G63" s="1"/>
    </row>
    <row r="64" spans="1:7" s="4" customFormat="1" ht="12.75">
      <c r="A64" s="147"/>
      <c r="G64" s="1"/>
    </row>
    <row r="65" spans="1:7" s="4" customFormat="1" ht="12.75">
      <c r="A65" s="147"/>
      <c r="G65" s="1"/>
    </row>
    <row r="66" spans="1:7" s="4" customFormat="1" ht="12.75">
      <c r="A66" s="147"/>
      <c r="G66" s="1"/>
    </row>
    <row r="67" spans="1:7" s="4" customFormat="1" ht="12.75">
      <c r="A67" s="147"/>
      <c r="G67" s="1"/>
    </row>
    <row r="68" spans="1:7" s="4" customFormat="1" ht="12.75">
      <c r="A68" s="147"/>
      <c r="G68" s="1"/>
    </row>
    <row r="69" spans="1:7" s="4" customFormat="1" ht="12.75">
      <c r="A69" s="147"/>
      <c r="G69" s="1"/>
    </row>
    <row r="70" spans="1:7" s="4" customFormat="1" ht="12.75">
      <c r="A70" s="147"/>
      <c r="G70" s="1"/>
    </row>
    <row r="71" spans="1:7" s="4" customFormat="1" ht="12.75">
      <c r="A71" s="147"/>
      <c r="G71" s="1"/>
    </row>
    <row r="72" spans="1:7" s="4" customFormat="1" ht="12.75">
      <c r="A72" s="147"/>
      <c r="G72" s="1"/>
    </row>
    <row r="73" spans="1:7" s="4" customFormat="1" ht="12.75">
      <c r="A73" s="147"/>
      <c r="G73" s="1"/>
    </row>
    <row r="74" spans="1:7" s="4" customFormat="1" ht="12.75">
      <c r="A74" s="147"/>
      <c r="G74" s="1"/>
    </row>
    <row r="75" spans="1:7" s="4" customFormat="1" ht="12.75">
      <c r="A75" s="147"/>
      <c r="G75" s="1"/>
    </row>
    <row r="76" spans="1:7" s="4" customFormat="1" ht="12.75">
      <c r="A76" s="147"/>
      <c r="G76" s="1"/>
    </row>
    <row r="77" spans="1:7" s="4" customFormat="1" ht="12.75">
      <c r="A77" s="147"/>
      <c r="G77" s="1"/>
    </row>
    <row r="78" spans="1:7" s="4" customFormat="1" ht="12.75">
      <c r="A78" s="147"/>
      <c r="G78" s="1"/>
    </row>
    <row r="79" spans="1:7" s="4" customFormat="1" ht="12.75">
      <c r="A79" s="147"/>
      <c r="G79" s="1"/>
    </row>
    <row r="80" spans="1:7" s="4" customFormat="1" ht="12.75">
      <c r="A80" s="147"/>
      <c r="G80" s="1"/>
    </row>
    <row r="81" spans="1:7" s="4" customFormat="1" ht="12.75">
      <c r="A81" s="147"/>
      <c r="G81" s="1"/>
    </row>
    <row r="82" spans="1:7" s="4" customFormat="1" ht="12.75">
      <c r="A82" s="147"/>
      <c r="G82" s="1"/>
    </row>
    <row r="83" spans="1:7" s="4" customFormat="1" ht="12.75">
      <c r="A83" s="147"/>
      <c r="G83" s="1"/>
    </row>
    <row r="84" spans="1:7" s="4" customFormat="1" ht="12.75">
      <c r="A84" s="147"/>
      <c r="G84" s="1"/>
    </row>
    <row r="85" spans="1:7" s="4" customFormat="1" ht="12.75">
      <c r="A85" s="147"/>
      <c r="G85" s="1"/>
    </row>
    <row r="86" spans="1:7" s="4" customFormat="1" ht="12.75">
      <c r="A86" s="147"/>
      <c r="G86" s="1"/>
    </row>
    <row r="87" spans="1:7" s="4" customFormat="1" ht="12.75">
      <c r="A87" s="147"/>
      <c r="G87" s="1"/>
    </row>
    <row r="88" spans="1:7" s="4" customFormat="1" ht="12.75">
      <c r="A88" s="147"/>
      <c r="G88" s="1"/>
    </row>
    <row r="89" spans="1:7" s="4" customFormat="1" ht="12.75">
      <c r="A89" s="147"/>
      <c r="G89" s="1"/>
    </row>
    <row r="90" spans="1:7" s="4" customFormat="1" ht="12.75">
      <c r="A90" s="147"/>
      <c r="G90" s="1"/>
    </row>
    <row r="91" spans="1:7" s="4" customFormat="1" ht="12.75">
      <c r="A91" s="147"/>
      <c r="G91" s="1"/>
    </row>
    <row r="92" spans="1:7" s="4" customFormat="1" ht="12.75">
      <c r="A92" s="147"/>
      <c r="G92" s="1"/>
    </row>
    <row r="93" spans="1:7" s="4" customFormat="1" ht="12.75">
      <c r="A93" s="147"/>
      <c r="G93" s="1"/>
    </row>
    <row r="94" spans="1:7" s="4" customFormat="1" ht="12.75">
      <c r="A94" s="147"/>
      <c r="G94" s="1"/>
    </row>
    <row r="95" spans="1:7" s="4" customFormat="1" ht="12.75">
      <c r="A95" s="147"/>
      <c r="G95" s="1"/>
    </row>
    <row r="96" spans="1:7" s="4" customFormat="1" ht="12.75">
      <c r="A96" s="147"/>
      <c r="G96" s="1"/>
    </row>
    <row r="97" spans="1:7" s="4" customFormat="1" ht="12.75">
      <c r="A97" s="147"/>
      <c r="G97" s="1"/>
    </row>
    <row r="98" spans="1:7" s="4" customFormat="1" ht="12.75">
      <c r="A98" s="147"/>
      <c r="G98" s="1"/>
    </row>
    <row r="99" spans="1:7" s="4" customFormat="1" ht="12.75">
      <c r="A99" s="147"/>
      <c r="G99" s="1"/>
    </row>
    <row r="100" spans="1:7" s="4" customFormat="1" ht="12.75">
      <c r="A100" s="147"/>
      <c r="G100" s="1"/>
    </row>
    <row r="101" spans="1:7" s="4" customFormat="1" ht="12.75">
      <c r="A101" s="147"/>
      <c r="G101" s="1"/>
    </row>
    <row r="102" spans="1:7" s="4" customFormat="1" ht="12.75">
      <c r="A102" s="147"/>
      <c r="G102" s="1"/>
    </row>
    <row r="103" spans="1:7" s="4" customFormat="1" ht="12.75">
      <c r="A103" s="147"/>
      <c r="G103" s="1"/>
    </row>
    <row r="104" spans="1:7" s="4" customFormat="1" ht="12.75">
      <c r="A104" s="147"/>
      <c r="G104" s="1"/>
    </row>
    <row r="105" spans="1:7" s="4" customFormat="1" ht="12.75">
      <c r="A105" s="147"/>
      <c r="G105" s="1"/>
    </row>
    <row r="106" spans="1:7" s="4" customFormat="1" ht="12.75">
      <c r="A106" s="147"/>
      <c r="G106" s="1"/>
    </row>
    <row r="107" spans="1:7" s="4" customFormat="1" ht="12.75">
      <c r="A107" s="147"/>
      <c r="G107" s="1"/>
    </row>
    <row r="108" spans="1:7" s="4" customFormat="1" ht="12.75">
      <c r="A108" s="147"/>
      <c r="G108" s="1"/>
    </row>
    <row r="109" spans="1:7" s="4" customFormat="1" ht="12.75">
      <c r="A109" s="147"/>
      <c r="G109" s="1"/>
    </row>
    <row r="110" spans="1:7" s="4" customFormat="1" ht="12.75">
      <c r="A110" s="147"/>
      <c r="G110" s="1"/>
    </row>
    <row r="111" spans="1:7" s="4" customFormat="1" ht="12.75">
      <c r="A111" s="147"/>
      <c r="G111" s="1"/>
    </row>
    <row r="112" spans="1:7" s="4" customFormat="1" ht="12.75">
      <c r="A112" s="147"/>
      <c r="G112" s="1"/>
    </row>
    <row r="113" spans="1:7" s="4" customFormat="1" ht="12.75">
      <c r="A113" s="147"/>
      <c r="G113" s="1"/>
    </row>
    <row r="114" spans="1:7" s="4" customFormat="1" ht="12.75">
      <c r="A114" s="147"/>
      <c r="G114" s="1"/>
    </row>
    <row r="115" spans="1:7" s="4" customFormat="1" ht="12.75">
      <c r="A115" s="147"/>
      <c r="G115" s="1"/>
    </row>
    <row r="116" spans="1:7" s="4" customFormat="1" ht="12.75">
      <c r="A116" s="147"/>
      <c r="G116" s="1"/>
    </row>
    <row r="117" spans="1:7" s="4" customFormat="1" ht="12.75">
      <c r="A117" s="147"/>
      <c r="G117" s="1"/>
    </row>
    <row r="118" spans="1:7" s="4" customFormat="1" ht="12.75">
      <c r="A118" s="147"/>
      <c r="G118" s="1"/>
    </row>
    <row r="119" spans="1:7" s="4" customFormat="1" ht="12.75">
      <c r="A119" s="147"/>
      <c r="G119" s="1"/>
    </row>
    <row r="120" spans="1:7" s="4" customFormat="1" ht="12.75">
      <c r="A120" s="147"/>
      <c r="G120" s="1"/>
    </row>
    <row r="121" spans="1:7" s="4" customFormat="1" ht="12.75">
      <c r="A121" s="147"/>
      <c r="G121" s="1"/>
    </row>
    <row r="122" spans="1:7" s="4" customFormat="1" ht="12.75">
      <c r="A122" s="147"/>
      <c r="G122" s="1"/>
    </row>
    <row r="123" spans="1:7" s="4" customFormat="1" ht="12.75">
      <c r="A123" s="147"/>
      <c r="G123" s="1"/>
    </row>
    <row r="124" spans="1:7" s="4" customFormat="1" ht="12.75">
      <c r="A124" s="147"/>
      <c r="G124" s="1"/>
    </row>
    <row r="125" spans="1:7" s="4" customFormat="1" ht="12.75">
      <c r="A125" s="147"/>
      <c r="G125" s="1"/>
    </row>
    <row r="126" spans="1:7" s="4" customFormat="1" ht="12.75">
      <c r="A126" s="147"/>
      <c r="G126" s="1"/>
    </row>
    <row r="127" spans="1:7" s="4" customFormat="1" ht="12.75">
      <c r="A127" s="147"/>
      <c r="G127" s="1"/>
    </row>
    <row r="128" spans="1:7" s="4" customFormat="1" ht="12.75">
      <c r="A128" s="147"/>
      <c r="G128" s="1"/>
    </row>
    <row r="129" spans="1:7" s="4" customFormat="1" ht="12.75">
      <c r="A129" s="147"/>
      <c r="G129" s="1"/>
    </row>
    <row r="130" spans="1:7" s="4" customFormat="1" ht="12.75">
      <c r="A130" s="147"/>
      <c r="G130" s="1"/>
    </row>
    <row r="131" spans="1:7" s="4" customFormat="1" ht="12.75">
      <c r="A131" s="147"/>
      <c r="G131" s="1"/>
    </row>
    <row r="132" spans="1:7" s="4" customFormat="1" ht="12.75">
      <c r="A132" s="147"/>
      <c r="G132" s="1"/>
    </row>
    <row r="133" spans="1:7" s="4" customFormat="1" ht="12.75">
      <c r="A133" s="147"/>
      <c r="G133" s="1"/>
    </row>
    <row r="134" spans="1:7" s="4" customFormat="1" ht="12.75">
      <c r="A134" s="147"/>
      <c r="G134" s="1"/>
    </row>
    <row r="135" spans="1:7" s="4" customFormat="1" ht="12.75">
      <c r="A135" s="147"/>
      <c r="G135" s="1"/>
    </row>
    <row r="136" spans="1:7" s="4" customFormat="1" ht="12.75">
      <c r="A136" s="147"/>
      <c r="G136" s="1"/>
    </row>
    <row r="137" spans="1:7" s="4" customFormat="1" ht="12.75">
      <c r="A137" s="147"/>
      <c r="G137" s="1"/>
    </row>
    <row r="138" spans="1:7" s="4" customFormat="1" ht="12.75">
      <c r="A138" s="147"/>
      <c r="G138" s="1"/>
    </row>
    <row r="139" spans="1:7" s="4" customFormat="1" ht="12.75">
      <c r="A139" s="147"/>
      <c r="G139" s="1"/>
    </row>
    <row r="140" spans="1:7" s="4" customFormat="1" ht="12.75">
      <c r="A140" s="147"/>
      <c r="G140" s="1"/>
    </row>
    <row r="141" spans="1:7" s="4" customFormat="1" ht="12.75">
      <c r="A141" s="147"/>
      <c r="G141" s="1"/>
    </row>
    <row r="142" spans="1:7" s="4" customFormat="1" ht="12.75">
      <c r="A142" s="147"/>
      <c r="G142" s="1"/>
    </row>
    <row r="143" spans="1:7" s="4" customFormat="1" ht="12.75">
      <c r="A143" s="147"/>
      <c r="G143" s="1"/>
    </row>
    <row r="144" spans="1:7" s="4" customFormat="1" ht="12.75">
      <c r="A144" s="147"/>
      <c r="G144" s="1"/>
    </row>
    <row r="145" spans="1:7" s="4" customFormat="1" ht="12.75">
      <c r="A145" s="147"/>
      <c r="G145" s="1"/>
    </row>
    <row r="146" spans="1:7" s="4" customFormat="1" ht="12.75">
      <c r="A146" s="147"/>
      <c r="G146" s="1"/>
    </row>
    <row r="147" spans="1:7" s="4" customFormat="1" ht="12.75">
      <c r="A147" s="147"/>
      <c r="G147" s="1"/>
    </row>
    <row r="148" spans="1:7" s="4" customFormat="1" ht="12.75">
      <c r="A148" s="147"/>
      <c r="G148" s="1"/>
    </row>
    <row r="149" spans="1:7" s="4" customFormat="1" ht="12.75">
      <c r="A149" s="147"/>
      <c r="G149" s="1"/>
    </row>
    <row r="150" spans="1:7" s="4" customFormat="1" ht="12.75">
      <c r="A150" s="147"/>
      <c r="G150" s="1"/>
    </row>
    <row r="151" spans="1:7" s="4" customFormat="1" ht="12.75">
      <c r="A151" s="147"/>
      <c r="G151" s="1"/>
    </row>
    <row r="152" spans="1:7" s="4" customFormat="1" ht="12.75">
      <c r="A152" s="147"/>
      <c r="G152" s="1"/>
    </row>
    <row r="153" spans="1:7" s="4" customFormat="1" ht="12.75">
      <c r="A153" s="147"/>
      <c r="G153" s="1"/>
    </row>
    <row r="154" spans="1:7" s="4" customFormat="1" ht="12.75">
      <c r="A154" s="147"/>
      <c r="G154" s="1"/>
    </row>
    <row r="155" spans="1:7" s="4" customFormat="1" ht="12.75">
      <c r="A155" s="147"/>
      <c r="G155" s="1"/>
    </row>
    <row r="156" spans="1:7" s="4" customFormat="1" ht="12.75">
      <c r="A156" s="147"/>
      <c r="G156" s="1"/>
    </row>
    <row r="157" spans="1:7" s="4" customFormat="1" ht="12.75">
      <c r="A157" s="147"/>
      <c r="G157" s="1"/>
    </row>
    <row r="158" spans="1:7" s="4" customFormat="1" ht="12.75">
      <c r="A158" s="147"/>
      <c r="G158" s="1"/>
    </row>
    <row r="159" spans="1:7" s="4" customFormat="1" ht="12.75">
      <c r="A159" s="147"/>
      <c r="G159" s="1"/>
    </row>
    <row r="160" spans="1:7" s="4" customFormat="1" ht="12.75">
      <c r="A160" s="147"/>
      <c r="G160" s="1"/>
    </row>
    <row r="161" spans="1:7" s="4" customFormat="1" ht="12.75">
      <c r="A161" s="147"/>
      <c r="G161" s="1"/>
    </row>
    <row r="162" spans="1:7" s="4" customFormat="1" ht="12.75">
      <c r="A162" s="147"/>
      <c r="G162" s="1"/>
    </row>
  </sheetData>
  <sheetProtection password="CAEB" sheet="1"/>
  <mergeCells count="1">
    <mergeCell ref="A1:H1"/>
  </mergeCells>
  <printOptions/>
  <pageMargins left="1.44" right="0.24" top="0.984251968503937" bottom="0.984251968503937" header="0.5118110236220472" footer="0.5118110236220472"/>
  <pageSetup horizontalDpi="300" verticalDpi="3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S361"/>
  <sheetViews>
    <sheetView view="pageBreakPreview" zoomScale="80" zoomScaleSheetLayoutView="80" zoomScalePageLayoutView="0" workbookViewId="0" topLeftCell="A1">
      <selection activeCell="G5" sqref="G5"/>
    </sheetView>
  </sheetViews>
  <sheetFormatPr defaultColWidth="9.140625" defaultRowHeight="12.75"/>
  <cols>
    <col min="1" max="1" width="5.140625" style="3" customWidth="1"/>
    <col min="2" max="2" width="54.00390625" style="276" customWidth="1"/>
    <col min="3" max="3" width="9.8515625" style="55" hidden="1" customWidth="1"/>
    <col min="4" max="4" width="4.57421875" style="55" hidden="1" customWidth="1"/>
    <col min="5" max="5" width="3.8515625" style="55" hidden="1" customWidth="1"/>
    <col min="6" max="6" width="6.00390625" style="55" hidden="1" customWidth="1"/>
    <col min="7" max="7" width="17.57421875" style="283" customWidth="1"/>
    <col min="8" max="8" width="59.28125" style="3" customWidth="1"/>
    <col min="9" max="9" width="6.140625" style="3" customWidth="1"/>
    <col min="10" max="12" width="9.140625" style="3" hidden="1" customWidth="1"/>
    <col min="13" max="13" width="9.140625" style="3" customWidth="1"/>
    <col min="14" max="14" width="7.7109375" style="3" customWidth="1"/>
    <col min="15" max="15" width="30.421875" style="3" customWidth="1"/>
    <col min="16" max="18" width="9.140625" style="3" customWidth="1"/>
    <col min="19" max="16384" width="9.140625" style="55" customWidth="1"/>
  </cols>
  <sheetData>
    <row r="1" spans="1:7" ht="39" customHeight="1" thickBot="1">
      <c r="A1" s="366" t="str">
        <f>"ОБОБЩЕНА СПРАВКА ЗА ДЕЙНОСТТА ОТ "&amp;Danni!$R$14&amp;" ДО "&amp;Danni!G3&amp;" НА "&amp;Danni!D3</f>
        <v>ОБОБЩЕНА СПРАВКА ЗА ДЕЙНОСТТА ОТ 01-01-2013 ДО 28-02-2013 НА ---------------------------</v>
      </c>
      <c r="B1" s="367"/>
      <c r="C1" s="367"/>
      <c r="D1" s="367"/>
      <c r="E1" s="367"/>
      <c r="F1" s="367"/>
      <c r="G1" s="368"/>
    </row>
    <row r="2" spans="1:7" s="276" customFormat="1" ht="13.5" thickBot="1">
      <c r="A2" s="36"/>
      <c r="B2" s="273" t="s">
        <v>130</v>
      </c>
      <c r="C2" s="47" t="s">
        <v>124</v>
      </c>
      <c r="D2" s="47" t="s">
        <v>114</v>
      </c>
      <c r="E2" s="47" t="s">
        <v>115</v>
      </c>
      <c r="F2" s="274" t="s">
        <v>126</v>
      </c>
      <c r="G2" s="275" t="s">
        <v>626</v>
      </c>
    </row>
    <row r="3" spans="1:7" s="276" customFormat="1" ht="13.5" thickBot="1">
      <c r="A3" s="277">
        <v>1</v>
      </c>
      <c r="B3" s="278">
        <v>2</v>
      </c>
      <c r="C3" s="47"/>
      <c r="D3" s="47"/>
      <c r="E3" s="47"/>
      <c r="F3" s="274"/>
      <c r="G3" s="279">
        <v>3</v>
      </c>
    </row>
    <row r="4" spans="1:10" ht="13.5" thickBot="1">
      <c r="A4" s="280" t="s">
        <v>1</v>
      </c>
      <c r="B4" s="281" t="s">
        <v>627</v>
      </c>
      <c r="C4" s="8" t="str">
        <f>Danni!$B$3</f>
        <v>-----------</v>
      </c>
      <c r="D4" s="8" t="str">
        <f>Danni!$E$3</f>
        <v>2013</v>
      </c>
      <c r="E4" s="8">
        <f>Danni!$F$3</f>
        <v>2</v>
      </c>
      <c r="F4" s="8" t="s">
        <v>628</v>
      </c>
      <c r="G4" s="282">
        <v>0</v>
      </c>
      <c r="H4" s="8"/>
      <c r="I4" s="8"/>
      <c r="J4" s="283"/>
    </row>
    <row r="5" spans="1:10" ht="12.75">
      <c r="A5" s="284">
        <v>1</v>
      </c>
      <c r="B5" s="285" t="s">
        <v>629</v>
      </c>
      <c r="C5" s="8" t="str">
        <f>Danni!$B$3</f>
        <v>-----------</v>
      </c>
      <c r="D5" s="8" t="str">
        <f>Danni!$E$3</f>
        <v>2013</v>
      </c>
      <c r="E5" s="8">
        <f>Danni!$F$3</f>
        <v>2</v>
      </c>
      <c r="F5" s="8" t="s">
        <v>630</v>
      </c>
      <c r="G5" s="313">
        <v>0</v>
      </c>
      <c r="H5" s="12" t="str">
        <f>IF(G5&gt;0,"OK","Не е посочен средномесечния брой легла")</f>
        <v>Не е посочен средномесечния брой легла</v>
      </c>
      <c r="I5" s="8"/>
      <c r="J5" s="283"/>
    </row>
    <row r="6" spans="1:10" ht="12.75">
      <c r="A6" s="286">
        <v>2</v>
      </c>
      <c r="B6" s="287" t="s">
        <v>631</v>
      </c>
      <c r="C6" s="8" t="str">
        <f>Danni!$B$3</f>
        <v>-----------</v>
      </c>
      <c r="D6" s="8" t="str">
        <f>Danni!$E$3</f>
        <v>2013</v>
      </c>
      <c r="E6" s="8">
        <f>Danni!$F$3</f>
        <v>2</v>
      </c>
      <c r="F6" s="8" t="s">
        <v>632</v>
      </c>
      <c r="G6" s="299">
        <v>0</v>
      </c>
      <c r="H6" s="334" t="str">
        <f>IF(AND(G6&gt;0,G6&gt;=G7),"OK","Липсва 'Брой преминали болни на ниво лечебно заведение' или е по-малък от 'Брой изписани'")</f>
        <v>Липсва 'Брой преминали болни на ниво лечебно заведение' или е по-малък от 'Брой изписани'</v>
      </c>
      <c r="I6" s="175"/>
      <c r="J6" s="283"/>
    </row>
    <row r="7" spans="1:10" ht="12.75">
      <c r="A7" s="286">
        <v>3</v>
      </c>
      <c r="B7" s="287" t="s">
        <v>633</v>
      </c>
      <c r="C7" s="8" t="str">
        <f>Danni!$B$3</f>
        <v>-----------</v>
      </c>
      <c r="D7" s="8" t="str">
        <f>Danni!$E$3</f>
        <v>2013</v>
      </c>
      <c r="E7" s="8">
        <f>Danni!$F$3</f>
        <v>2</v>
      </c>
      <c r="F7" s="8" t="s">
        <v>634</v>
      </c>
      <c r="G7" s="299">
        <v>0</v>
      </c>
      <c r="H7" s="12" t="str">
        <f>IF(G7&gt;G6,"'Брой изписани не може да бъде по-голям от 'Брой преминали болни'",IF((G6-G7)&gt;G5,"Останалите в стационара болни не може да са повече от броя легла","OK"))</f>
        <v>OK</v>
      </c>
      <c r="I7" s="8"/>
      <c r="J7" s="283"/>
    </row>
    <row r="8" spans="1:12" ht="12.75">
      <c r="A8" s="286">
        <v>4</v>
      </c>
      <c r="B8" s="287" t="s">
        <v>635</v>
      </c>
      <c r="C8" s="8" t="str">
        <f>Danni!$B$3</f>
        <v>-----------</v>
      </c>
      <c r="D8" s="8" t="str">
        <f>Danni!$E$3</f>
        <v>2013</v>
      </c>
      <c r="E8" s="8">
        <f>Danni!$F$3</f>
        <v>2</v>
      </c>
      <c r="F8" s="8" t="s">
        <v>636</v>
      </c>
      <c r="G8" s="299">
        <v>0</v>
      </c>
      <c r="H8" s="208" t="str">
        <f>IF(G8=0,"Не е попълнен показателя 'Брой леглодни'",IF(G8&gt;K8,"Броят леглодни надвишава максимално допустимия брой леглодни за периода",IF(G8&lt;L8,"Броят леглодни е прекалено малък спрямо минимално допустимия за периода","OK")))</f>
        <v>Не е попълнен показателя 'Брой леглодни'</v>
      </c>
      <c r="J8" s="323">
        <f>IF(Danni!H3=1,VLOOKUP(Danni!F3,Danni!L2:O13,4,0),VLOOKUP((Danni!F3),Danni!L2:O13,4,0)-VLOOKUP((Danni!H3-1),Danni!L2:O13,4,0))</f>
        <v>59</v>
      </c>
      <c r="K8" s="320">
        <f>G5*J8*95/100</f>
        <v>0</v>
      </c>
      <c r="L8" s="3">
        <f>G5*J8*20/100</f>
        <v>0</v>
      </c>
    </row>
    <row r="9" spans="1:10" ht="12.75">
      <c r="A9" s="286" t="s">
        <v>69</v>
      </c>
      <c r="B9" s="287" t="s">
        <v>637</v>
      </c>
      <c r="C9" s="8" t="str">
        <f>Danni!$B$3</f>
        <v>-----------</v>
      </c>
      <c r="D9" s="8" t="str">
        <f>Danni!$E$3</f>
        <v>2013</v>
      </c>
      <c r="E9" s="8">
        <f>Danni!$F$3</f>
        <v>2</v>
      </c>
      <c r="F9" s="8" t="s">
        <v>638</v>
      </c>
      <c r="G9" s="299">
        <v>0</v>
      </c>
      <c r="H9" s="12" t="str">
        <f>IF(J9=TRUE,"OK","Липсва или е некоректна стойността на 'Брой леглодни по договор с НЗОК'")</f>
        <v>Липсва или е некоректна стойността на 'Брой леглодни по договор с НЗОК'</v>
      </c>
      <c r="I9" s="8"/>
      <c r="J9" s="8" t="str">
        <f>IF(G8&gt;0,AND(G9&gt;0,G9&lt;=G8),"Problem")</f>
        <v>Problem</v>
      </c>
    </row>
    <row r="10" spans="1:16" ht="12.75">
      <c r="A10" s="286">
        <v>5</v>
      </c>
      <c r="B10" s="287" t="s">
        <v>639</v>
      </c>
      <c r="C10" s="8" t="str">
        <f>Danni!$B$3</f>
        <v>-----------</v>
      </c>
      <c r="D10" s="8" t="str">
        <f>Danni!$E$3</f>
        <v>2013</v>
      </c>
      <c r="E10" s="8">
        <f>Danni!$F$3</f>
        <v>2</v>
      </c>
      <c r="F10" s="8" t="s">
        <v>640</v>
      </c>
      <c r="G10" s="288">
        <f>IF(G5=0,0,G8/G5)</f>
        <v>0</v>
      </c>
      <c r="H10" s="12" t="str">
        <f>IF(G10=0,"Липсва 'Средномесечен брой легла' или 'Брой леглодни'",IF(G10&gt;K10,"Използваемостта надвишава максимално допустимата за периода",IF(G10&lt;L10,"Използваемостта не достига минимално допустимата за периода","OK")))</f>
        <v>Липсва 'Средномесечен брой легла' или 'Брой леглодни'</v>
      </c>
      <c r="I10" s="8"/>
      <c r="J10" s="283"/>
      <c r="K10" s="3" t="e">
        <f>K8/G5</f>
        <v>#DIV/0!</v>
      </c>
      <c r="L10" s="3" t="e">
        <f>L8/G5</f>
        <v>#DIV/0!</v>
      </c>
      <c r="M10" s="327"/>
      <c r="P10" s="321"/>
    </row>
    <row r="11" spans="1:10" ht="12.75">
      <c r="A11" s="286">
        <v>6</v>
      </c>
      <c r="B11" s="287" t="s">
        <v>641</v>
      </c>
      <c r="C11" s="8" t="str">
        <f>Danni!$B$3</f>
        <v>-----------</v>
      </c>
      <c r="D11" s="8" t="str">
        <f>Danni!$E$3</f>
        <v>2013</v>
      </c>
      <c r="E11" s="8">
        <f>Danni!$F$3</f>
        <v>2</v>
      </c>
      <c r="F11" s="8" t="s">
        <v>642</v>
      </c>
      <c r="G11" s="288">
        <f>IF(G5=0,0,G6/G5)</f>
        <v>0</v>
      </c>
      <c r="H11" s="8"/>
      <c r="I11" s="8"/>
      <c r="J11" s="283"/>
    </row>
    <row r="12" spans="1:19" ht="12.75">
      <c r="A12" s="286">
        <v>7</v>
      </c>
      <c r="B12" s="287" t="s">
        <v>643</v>
      </c>
      <c r="C12" s="8" t="str">
        <f>Danni!$B$3</f>
        <v>-----------</v>
      </c>
      <c r="D12" s="8" t="str">
        <f>Danni!$E$3</f>
        <v>2013</v>
      </c>
      <c r="E12" s="8">
        <f>Danni!$F$3</f>
        <v>2</v>
      </c>
      <c r="F12" s="8" t="s">
        <v>644</v>
      </c>
      <c r="G12" s="288">
        <f>IF(G$6=0,0,G8/G$6)</f>
        <v>0</v>
      </c>
      <c r="H12" s="335" t="s">
        <v>728</v>
      </c>
      <c r="I12" s="3">
        <f>ROUND(G10/(Danni!$F$3-Danni!$H$3+1),1)</f>
        <v>0</v>
      </c>
      <c r="J12" s="283"/>
      <c r="S12" s="3"/>
    </row>
    <row r="13" spans="1:19" ht="12.75">
      <c r="A13" s="286">
        <v>8</v>
      </c>
      <c r="B13" s="287" t="s">
        <v>645</v>
      </c>
      <c r="C13" s="8" t="str">
        <f>Danni!$B$3</f>
        <v>-----------</v>
      </c>
      <c r="D13" s="8" t="str">
        <f>Danni!$E$3</f>
        <v>2013</v>
      </c>
      <c r="E13" s="8">
        <f>Danni!$F$3</f>
        <v>2</v>
      </c>
      <c r="F13" s="8" t="s">
        <v>646</v>
      </c>
      <c r="G13" s="289">
        <f>IF(G$8=0,0,(2!G67)/G$8)</f>
        <v>0</v>
      </c>
      <c r="H13" s="335" t="s">
        <v>729</v>
      </c>
      <c r="I13" s="3">
        <f>ROUND(G11/(Danni!$F$3-Danni!$H$3+1),1)</f>
        <v>0</v>
      </c>
      <c r="J13" s="283"/>
      <c r="S13" s="3"/>
    </row>
    <row r="14" spans="1:13" ht="12.75">
      <c r="A14" s="286">
        <v>9</v>
      </c>
      <c r="B14" s="287" t="s">
        <v>647</v>
      </c>
      <c r="C14" s="8" t="str">
        <f>Danni!$B$3</f>
        <v>-----------</v>
      </c>
      <c r="D14" s="8" t="str">
        <f>Danni!$E$3</f>
        <v>2013</v>
      </c>
      <c r="E14" s="8">
        <f>Danni!$F$3</f>
        <v>2</v>
      </c>
      <c r="F14" s="8" t="s">
        <v>648</v>
      </c>
      <c r="G14" s="289">
        <f>IF(G$8=0,0,(2!G69)/G$8)</f>
        <v>0</v>
      </c>
      <c r="H14" s="8"/>
      <c r="I14" s="8"/>
      <c r="J14" s="283"/>
      <c r="M14" s="322"/>
    </row>
    <row r="15" spans="1:10" ht="12.75">
      <c r="A15" s="286">
        <v>10</v>
      </c>
      <c r="B15" s="287" t="s">
        <v>649</v>
      </c>
      <c r="C15" s="8" t="str">
        <f>Danni!$B$3</f>
        <v>-----------</v>
      </c>
      <c r="D15" s="8" t="str">
        <f>Danni!$E$3</f>
        <v>2013</v>
      </c>
      <c r="E15" s="8">
        <f>Danni!$F$3</f>
        <v>2</v>
      </c>
      <c r="F15" s="8" t="s">
        <v>650</v>
      </c>
      <c r="G15" s="289">
        <f>IF(G$8=0,0,(2!G70)/G$8)</f>
        <v>0</v>
      </c>
      <c r="H15" s="8"/>
      <c r="I15" s="8"/>
      <c r="J15" s="283"/>
    </row>
    <row r="16" spans="1:10" ht="12.75">
      <c r="A16" s="286">
        <v>11</v>
      </c>
      <c r="B16" s="287" t="s">
        <v>651</v>
      </c>
      <c r="C16" s="8" t="str">
        <f>Danni!$B$3</f>
        <v>-----------</v>
      </c>
      <c r="D16" s="8" t="str">
        <f>Danni!$E$3</f>
        <v>2013</v>
      </c>
      <c r="E16" s="8">
        <f>Danni!$F$3</f>
        <v>2</v>
      </c>
      <c r="F16" s="8" t="s">
        <v>652</v>
      </c>
      <c r="G16" s="289">
        <f>IF(G$8=0,0,(2!G74+2!G78)/G$8)</f>
        <v>0</v>
      </c>
      <c r="H16" s="8"/>
      <c r="I16" s="8"/>
      <c r="J16" s="283"/>
    </row>
    <row r="17" spans="1:10" ht="13.5" thickBot="1">
      <c r="A17" s="290">
        <v>12</v>
      </c>
      <c r="B17" s="291" t="s">
        <v>653</v>
      </c>
      <c r="C17" s="8" t="str">
        <f>Danni!$B$3</f>
        <v>-----------</v>
      </c>
      <c r="D17" s="8" t="str">
        <f>Danni!$E$3</f>
        <v>2013</v>
      </c>
      <c r="E17" s="8">
        <f>Danni!$F$3</f>
        <v>2</v>
      </c>
      <c r="F17" s="8" t="s">
        <v>654</v>
      </c>
      <c r="G17" s="289">
        <f>IF(G$8=0,0,(2!G87+2!G88)/G$8)</f>
        <v>0</v>
      </c>
      <c r="H17" s="8"/>
      <c r="I17" s="8"/>
      <c r="J17" s="283"/>
    </row>
    <row r="18" spans="1:10" ht="13.5" customHeight="1" thickBot="1">
      <c r="A18" s="292" t="s">
        <v>2</v>
      </c>
      <c r="B18" s="281" t="s">
        <v>655</v>
      </c>
      <c r="C18" s="8" t="str">
        <f>Danni!$B$3</f>
        <v>-----------</v>
      </c>
      <c r="D18" s="8" t="str">
        <f>Danni!$E$3</f>
        <v>2013</v>
      </c>
      <c r="E18" s="8">
        <f>Danni!$F$3</f>
        <v>2</v>
      </c>
      <c r="F18" s="8" t="s">
        <v>656</v>
      </c>
      <c r="G18" s="282">
        <v>0</v>
      </c>
      <c r="H18" s="8"/>
      <c r="I18" s="8"/>
      <c r="J18" s="283"/>
    </row>
    <row r="19" spans="1:10" ht="12.75">
      <c r="A19" s="293">
        <v>1</v>
      </c>
      <c r="B19" s="294" t="s">
        <v>657</v>
      </c>
      <c r="C19" s="8" t="str">
        <f>Danni!$B$3</f>
        <v>-----------</v>
      </c>
      <c r="D19" s="8" t="str">
        <f>Danni!$E$3</f>
        <v>2013</v>
      </c>
      <c r="E19" s="8">
        <f>Danni!$F$3</f>
        <v>2</v>
      </c>
      <c r="F19" s="8" t="s">
        <v>658</v>
      </c>
      <c r="G19" s="295">
        <f>SUM(G20:G21)</f>
        <v>0</v>
      </c>
      <c r="H19" s="8"/>
      <c r="I19" s="8"/>
      <c r="J19" s="283"/>
    </row>
    <row r="20" spans="1:10" ht="12.75">
      <c r="A20" s="286" t="s">
        <v>69</v>
      </c>
      <c r="B20" s="287" t="s">
        <v>659</v>
      </c>
      <c r="C20" s="8" t="str">
        <f>Danni!$B$3</f>
        <v>-----------</v>
      </c>
      <c r="D20" s="8" t="str">
        <f>Danni!$E$3</f>
        <v>2013</v>
      </c>
      <c r="E20" s="8">
        <f>Danni!$F$3</f>
        <v>2</v>
      </c>
      <c r="F20" s="8" t="s">
        <v>660</v>
      </c>
      <c r="G20" s="299">
        <v>0</v>
      </c>
      <c r="H20" s="8"/>
      <c r="I20" s="8"/>
      <c r="J20" s="283"/>
    </row>
    <row r="21" spans="1:10" ht="12.75">
      <c r="A21" s="286" t="s">
        <v>70</v>
      </c>
      <c r="B21" s="287" t="s">
        <v>661</v>
      </c>
      <c r="C21" s="8" t="str">
        <f>Danni!$B$3</f>
        <v>-----------</v>
      </c>
      <c r="D21" s="8" t="str">
        <f>Danni!$E$3</f>
        <v>2013</v>
      </c>
      <c r="E21" s="8">
        <f>Danni!$F$3</f>
        <v>2</v>
      </c>
      <c r="F21" s="8" t="s">
        <v>662</v>
      </c>
      <c r="G21" s="299">
        <v>0</v>
      </c>
      <c r="H21" s="8"/>
      <c r="I21" s="8"/>
      <c r="J21" s="283"/>
    </row>
    <row r="22" spans="1:11" ht="12.75">
      <c r="A22" s="296">
        <v>2</v>
      </c>
      <c r="B22" s="53" t="s">
        <v>663</v>
      </c>
      <c r="C22" s="8" t="str">
        <f>Danni!$B$3</f>
        <v>-----------</v>
      </c>
      <c r="D22" s="8" t="str">
        <f>Danni!$E$3</f>
        <v>2013</v>
      </c>
      <c r="E22" s="8">
        <f>Danni!$F$3</f>
        <v>2</v>
      </c>
      <c r="F22" s="8" t="s">
        <v>664</v>
      </c>
      <c r="G22" s="54">
        <f>SUM(G23:G24)</f>
        <v>0</v>
      </c>
      <c r="H22" s="8"/>
      <c r="I22" s="8"/>
      <c r="J22" s="283"/>
      <c r="K22" s="328"/>
    </row>
    <row r="23" spans="1:10" ht="12.75">
      <c r="A23" s="286" t="s">
        <v>69</v>
      </c>
      <c r="B23" s="287" t="s">
        <v>659</v>
      </c>
      <c r="C23" s="8" t="str">
        <f>Danni!$B$3</f>
        <v>-----------</v>
      </c>
      <c r="D23" s="8" t="str">
        <f>Danni!$E$3</f>
        <v>2013</v>
      </c>
      <c r="E23" s="8">
        <f>Danni!$F$3</f>
        <v>2</v>
      </c>
      <c r="F23" s="8" t="s">
        <v>665</v>
      </c>
      <c r="G23" s="299">
        <v>0</v>
      </c>
      <c r="H23" s="8"/>
      <c r="I23" s="8"/>
      <c r="J23" s="283"/>
    </row>
    <row r="24" spans="1:10" ht="13.5" thickBot="1">
      <c r="A24" s="286" t="s">
        <v>70</v>
      </c>
      <c r="B24" s="287" t="s">
        <v>661</v>
      </c>
      <c r="C24" s="8" t="str">
        <f>Danni!$B$3</f>
        <v>-----------</v>
      </c>
      <c r="D24" s="8" t="str">
        <f>Danni!$E$3</f>
        <v>2013</v>
      </c>
      <c r="E24" s="8">
        <f>Danni!$F$3</f>
        <v>2</v>
      </c>
      <c r="F24" s="8" t="s">
        <v>666</v>
      </c>
      <c r="G24" s="299">
        <v>0</v>
      </c>
      <c r="H24" s="8"/>
      <c r="I24" s="8"/>
      <c r="J24" s="283"/>
    </row>
    <row r="25" spans="1:10" ht="13.5" thickBot="1">
      <c r="A25" s="292" t="s">
        <v>3</v>
      </c>
      <c r="B25" s="281" t="s">
        <v>667</v>
      </c>
      <c r="C25" s="8" t="str">
        <f>Danni!$B$3</f>
        <v>-----------</v>
      </c>
      <c r="D25" s="8" t="str">
        <f>Danni!$E$3</f>
        <v>2013</v>
      </c>
      <c r="E25" s="8">
        <f>Danni!$F$3</f>
        <v>2</v>
      </c>
      <c r="F25" s="8" t="s">
        <v>668</v>
      </c>
      <c r="G25" s="282">
        <v>0</v>
      </c>
      <c r="H25" s="8"/>
      <c r="I25" s="8"/>
      <c r="J25" s="283"/>
    </row>
    <row r="26" spans="1:10" ht="12.75" customHeight="1">
      <c r="A26" s="296">
        <v>1</v>
      </c>
      <c r="B26" s="118" t="s">
        <v>669</v>
      </c>
      <c r="C26" s="8" t="str">
        <f>Danni!$B$3</f>
        <v>-----------</v>
      </c>
      <c r="D26" s="8" t="str">
        <f>Danni!$E$3</f>
        <v>2013</v>
      </c>
      <c r="E26" s="8">
        <f>Danni!$F$3</f>
        <v>2</v>
      </c>
      <c r="F26" s="8" t="s">
        <v>670</v>
      </c>
      <c r="G26" s="297">
        <v>0</v>
      </c>
      <c r="H26" s="8"/>
      <c r="I26" s="8"/>
      <c r="J26" s="283"/>
    </row>
    <row r="27" spans="1:10" ht="12.75" customHeight="1">
      <c r="A27" s="286" t="s">
        <v>69</v>
      </c>
      <c r="B27" s="287" t="s">
        <v>671</v>
      </c>
      <c r="C27" s="8" t="str">
        <f>Danni!$B$3</f>
        <v>-----------</v>
      </c>
      <c r="D27" s="8" t="str">
        <f>Danni!$E$3</f>
        <v>2013</v>
      </c>
      <c r="E27" s="8">
        <f>Danni!$F$3</f>
        <v>2</v>
      </c>
      <c r="F27" s="8" t="s">
        <v>672</v>
      </c>
      <c r="G27" s="81">
        <v>0</v>
      </c>
      <c r="H27" s="8"/>
      <c r="I27" s="8"/>
      <c r="J27" s="283"/>
    </row>
    <row r="28" spans="1:11" ht="12.75" customHeight="1">
      <c r="A28" s="286" t="s">
        <v>79</v>
      </c>
      <c r="B28" s="287" t="s">
        <v>673</v>
      </c>
      <c r="C28" s="8" t="str">
        <f>Danni!$B$3</f>
        <v>-----------</v>
      </c>
      <c r="D28" s="8" t="str">
        <f>Danni!$E$3</f>
        <v>2013</v>
      </c>
      <c r="E28" s="8">
        <f>Danni!$F$3</f>
        <v>2</v>
      </c>
      <c r="F28" s="8" t="s">
        <v>674</v>
      </c>
      <c r="G28" s="81">
        <v>0</v>
      </c>
      <c r="H28" s="8"/>
      <c r="I28" s="8"/>
      <c r="J28" s="283"/>
      <c r="K28" s="328"/>
    </row>
    <row r="29" spans="1:10" ht="12.75" customHeight="1">
      <c r="A29" s="286" t="s">
        <v>70</v>
      </c>
      <c r="B29" s="287" t="s">
        <v>675</v>
      </c>
      <c r="C29" s="8" t="str">
        <f>Danni!$B$3</f>
        <v>-----------</v>
      </c>
      <c r="D29" s="8" t="str">
        <f>Danni!$E$3</f>
        <v>2013</v>
      </c>
      <c r="E29" s="8">
        <f>Danni!$F$3</f>
        <v>2</v>
      </c>
      <c r="F29" s="8" t="s">
        <v>676</v>
      </c>
      <c r="G29" s="299">
        <v>0</v>
      </c>
      <c r="H29" s="8"/>
      <c r="I29" s="8"/>
      <c r="J29" s="283"/>
    </row>
    <row r="30" spans="1:10" ht="14.25" customHeight="1">
      <c r="A30" s="286" t="s">
        <v>80</v>
      </c>
      <c r="B30" s="287" t="s">
        <v>677</v>
      </c>
      <c r="C30" s="8" t="str">
        <f>Danni!$B$3</f>
        <v>-----------</v>
      </c>
      <c r="D30" s="8" t="str">
        <f>Danni!$E$3</f>
        <v>2013</v>
      </c>
      <c r="E30" s="8">
        <f>Danni!$F$3</f>
        <v>2</v>
      </c>
      <c r="F30" s="8" t="s">
        <v>678</v>
      </c>
      <c r="G30" s="299">
        <v>0</v>
      </c>
      <c r="H30" s="8"/>
      <c r="I30" s="8"/>
      <c r="J30" s="283"/>
    </row>
    <row r="31" spans="1:10" ht="14.25" customHeight="1">
      <c r="A31" s="296">
        <v>2</v>
      </c>
      <c r="B31" s="118" t="s">
        <v>679</v>
      </c>
      <c r="C31" s="8" t="str">
        <f>Danni!$B$3</f>
        <v>-----------</v>
      </c>
      <c r="D31" s="8" t="str">
        <f>Danni!$E$3</f>
        <v>2013</v>
      </c>
      <c r="E31" s="8">
        <f>Danni!$F$3</f>
        <v>2</v>
      </c>
      <c r="F31" s="8" t="s">
        <v>680</v>
      </c>
      <c r="G31" s="131">
        <v>0</v>
      </c>
      <c r="H31" s="8"/>
      <c r="I31" s="8"/>
      <c r="J31" s="283"/>
    </row>
    <row r="32" spans="1:10" ht="12.75" customHeight="1">
      <c r="A32" s="286" t="s">
        <v>69</v>
      </c>
      <c r="B32" s="287" t="s">
        <v>671</v>
      </c>
      <c r="C32" s="8" t="str">
        <f>Danni!$B$3</f>
        <v>-----------</v>
      </c>
      <c r="D32" s="8" t="str">
        <f>Danni!$E$3</f>
        <v>2013</v>
      </c>
      <c r="E32" s="8">
        <f>Danni!$F$3</f>
        <v>2</v>
      </c>
      <c r="F32" s="8" t="s">
        <v>681</v>
      </c>
      <c r="G32" s="299">
        <v>0</v>
      </c>
      <c r="H32" s="8"/>
      <c r="I32" s="8"/>
      <c r="J32" s="283"/>
    </row>
    <row r="33" spans="1:10" ht="12.75">
      <c r="A33" s="286" t="s">
        <v>79</v>
      </c>
      <c r="B33" s="287" t="s">
        <v>673</v>
      </c>
      <c r="C33" s="8" t="str">
        <f>Danni!$B$3</f>
        <v>-----------</v>
      </c>
      <c r="D33" s="8" t="str">
        <f>Danni!$E$3</f>
        <v>2013</v>
      </c>
      <c r="E33" s="8">
        <f>Danni!$F$3</f>
        <v>2</v>
      </c>
      <c r="F33" s="8" t="s">
        <v>682</v>
      </c>
      <c r="G33" s="299">
        <v>0</v>
      </c>
      <c r="H33" s="8"/>
      <c r="I33" s="8"/>
      <c r="J33" s="283"/>
    </row>
    <row r="34" spans="1:10" ht="12.75">
      <c r="A34" s="286" t="s">
        <v>70</v>
      </c>
      <c r="B34" s="287" t="s">
        <v>683</v>
      </c>
      <c r="C34" s="8" t="str">
        <f>Danni!$B$3</f>
        <v>-----------</v>
      </c>
      <c r="D34" s="8" t="str">
        <f>Danni!$E$3</f>
        <v>2013</v>
      </c>
      <c r="E34" s="8">
        <f>Danni!$F$3</f>
        <v>2</v>
      </c>
      <c r="F34" s="8" t="s">
        <v>684</v>
      </c>
      <c r="G34" s="299">
        <v>0</v>
      </c>
      <c r="H34" s="8"/>
      <c r="I34" s="8"/>
      <c r="J34" s="283"/>
    </row>
    <row r="35" spans="1:10" ht="12.75">
      <c r="A35" s="286" t="s">
        <v>80</v>
      </c>
      <c r="B35" s="287" t="s">
        <v>677</v>
      </c>
      <c r="C35" s="8" t="str">
        <f>Danni!$B$3</f>
        <v>-----------</v>
      </c>
      <c r="D35" s="8" t="str">
        <f>Danni!$E$3</f>
        <v>2013</v>
      </c>
      <c r="E35" s="8">
        <f>Danni!$F$3</f>
        <v>2</v>
      </c>
      <c r="F35" s="8" t="s">
        <v>685</v>
      </c>
      <c r="G35" s="299">
        <v>0</v>
      </c>
      <c r="H35" s="8"/>
      <c r="I35" s="8"/>
      <c r="J35" s="283"/>
    </row>
    <row r="36" spans="1:10" ht="13.5" customHeight="1">
      <c r="A36" s="296">
        <v>3</v>
      </c>
      <c r="B36" s="118" t="s">
        <v>686</v>
      </c>
      <c r="C36" s="8" t="str">
        <f>Danni!$B$3</f>
        <v>-----------</v>
      </c>
      <c r="D36" s="8" t="str">
        <f>Danni!$E$3</f>
        <v>2013</v>
      </c>
      <c r="E36" s="8">
        <f>Danni!$F$3</f>
        <v>2</v>
      </c>
      <c r="F36" s="8" t="s">
        <v>687</v>
      </c>
      <c r="G36" s="297">
        <v>0</v>
      </c>
      <c r="H36" s="8"/>
      <c r="I36" s="8"/>
      <c r="J36" s="283"/>
    </row>
    <row r="37" spans="1:10" ht="13.5" customHeight="1">
      <c r="A37" s="298" t="s">
        <v>69</v>
      </c>
      <c r="B37" s="287" t="s">
        <v>671</v>
      </c>
      <c r="C37" s="8" t="str">
        <f>Danni!$B$3</f>
        <v>-----------</v>
      </c>
      <c r="D37" s="8" t="str">
        <f>Danni!$E$3</f>
        <v>2013</v>
      </c>
      <c r="E37" s="8">
        <f>Danni!$F$3</f>
        <v>2</v>
      </c>
      <c r="F37" s="8" t="s">
        <v>688</v>
      </c>
      <c r="G37" s="81">
        <v>0</v>
      </c>
      <c r="H37" s="8"/>
      <c r="I37" s="8"/>
      <c r="J37" s="283"/>
    </row>
    <row r="38" spans="1:10" ht="12.75">
      <c r="A38" s="286" t="s">
        <v>70</v>
      </c>
      <c r="B38" s="287" t="s">
        <v>689</v>
      </c>
      <c r="C38" s="8" t="str">
        <f>Danni!$B$3</f>
        <v>-----------</v>
      </c>
      <c r="D38" s="8" t="str">
        <f>Danni!$E$3</f>
        <v>2013</v>
      </c>
      <c r="E38" s="8">
        <f>Danni!$F$3</f>
        <v>2</v>
      </c>
      <c r="F38" s="8" t="s">
        <v>690</v>
      </c>
      <c r="G38" s="299">
        <v>0</v>
      </c>
      <c r="H38" s="8"/>
      <c r="I38" s="8"/>
      <c r="J38" s="283"/>
    </row>
    <row r="39" spans="1:10" ht="14.25" customHeight="1">
      <c r="A39" s="290" t="s">
        <v>80</v>
      </c>
      <c r="B39" s="291" t="s">
        <v>677</v>
      </c>
      <c r="C39" s="8" t="str">
        <f>Danni!$B$3</f>
        <v>-----------</v>
      </c>
      <c r="D39" s="8" t="str">
        <f>Danni!$E$3</f>
        <v>2013</v>
      </c>
      <c r="E39" s="8">
        <f>Danni!$F$3</f>
        <v>2</v>
      </c>
      <c r="F39" s="8" t="s">
        <v>691</v>
      </c>
      <c r="G39" s="314">
        <v>0</v>
      </c>
      <c r="H39" s="8"/>
      <c r="I39" s="8"/>
      <c r="J39" s="283"/>
    </row>
    <row r="40" spans="1:10" ht="12.75">
      <c r="A40" s="296">
        <v>4</v>
      </c>
      <c r="B40" s="118" t="s">
        <v>148</v>
      </c>
      <c r="C40" s="8" t="str">
        <f>Danni!$B$3</f>
        <v>-----------</v>
      </c>
      <c r="D40" s="8" t="str">
        <f>Danni!$E$3</f>
        <v>2013</v>
      </c>
      <c r="E40" s="8">
        <f>Danni!$F$3</f>
        <v>2</v>
      </c>
      <c r="F40" s="8" t="s">
        <v>692</v>
      </c>
      <c r="G40" s="297">
        <v>0</v>
      </c>
      <c r="H40" s="8"/>
      <c r="I40" s="8"/>
      <c r="J40" s="283"/>
    </row>
    <row r="41" spans="1:10" ht="12.75">
      <c r="A41" s="286" t="s">
        <v>69</v>
      </c>
      <c r="B41" s="287" t="s">
        <v>693</v>
      </c>
      <c r="C41" s="8" t="str">
        <f>Danni!$B$3</f>
        <v>-----------</v>
      </c>
      <c r="D41" s="8" t="str">
        <f>Danni!$E$3</f>
        <v>2013</v>
      </c>
      <c r="E41" s="8">
        <f>Danni!$F$3</f>
        <v>2</v>
      </c>
      <c r="F41" s="8" t="s">
        <v>694</v>
      </c>
      <c r="G41" s="299">
        <v>0</v>
      </c>
      <c r="H41" s="8"/>
      <c r="I41" s="8"/>
      <c r="J41" s="283"/>
    </row>
    <row r="42" spans="1:10" ht="12.75">
      <c r="A42" s="296">
        <v>5</v>
      </c>
      <c r="B42" s="118" t="s">
        <v>695</v>
      </c>
      <c r="C42" s="8" t="str">
        <f>Danni!$B$3</f>
        <v>-----------</v>
      </c>
      <c r="D42" s="8" t="str">
        <f>Danni!$E$3</f>
        <v>2013</v>
      </c>
      <c r="E42" s="8">
        <f>Danni!$F$3</f>
        <v>2</v>
      </c>
      <c r="F42" s="8" t="s">
        <v>696</v>
      </c>
      <c r="G42" s="297">
        <v>0</v>
      </c>
      <c r="H42" s="8"/>
      <c r="I42" s="8"/>
      <c r="J42" s="283"/>
    </row>
    <row r="43" spans="1:10" ht="12.75">
      <c r="A43" s="286" t="s">
        <v>69</v>
      </c>
      <c r="B43" s="287" t="s">
        <v>671</v>
      </c>
      <c r="C43" s="8" t="str">
        <f>Danni!$B$3</f>
        <v>-----------</v>
      </c>
      <c r="D43" s="8" t="str">
        <f>Danni!$E$3</f>
        <v>2013</v>
      </c>
      <c r="E43" s="8">
        <f>Danni!$F$3</f>
        <v>2</v>
      </c>
      <c r="F43" s="8" t="s">
        <v>697</v>
      </c>
      <c r="G43" s="299">
        <v>0</v>
      </c>
      <c r="H43" s="8"/>
      <c r="I43" s="8"/>
      <c r="J43" s="283"/>
    </row>
    <row r="44" spans="1:10" ht="12.75">
      <c r="A44" s="286" t="s">
        <v>79</v>
      </c>
      <c r="B44" s="287" t="s">
        <v>673</v>
      </c>
      <c r="C44" s="8" t="str">
        <f>Danni!$B$3</f>
        <v>-----------</v>
      </c>
      <c r="D44" s="8" t="str">
        <f>Danni!$E$3</f>
        <v>2013</v>
      </c>
      <c r="E44" s="8">
        <f>Danni!$F$3</f>
        <v>2</v>
      </c>
      <c r="F44" s="8" t="s">
        <v>698</v>
      </c>
      <c r="G44" s="299">
        <v>0</v>
      </c>
      <c r="H44" s="8"/>
      <c r="I44" s="8"/>
      <c r="J44" s="283"/>
    </row>
    <row r="45" spans="1:10" ht="12.75">
      <c r="A45" s="286" t="s">
        <v>70</v>
      </c>
      <c r="B45" s="287" t="s">
        <v>699</v>
      </c>
      <c r="C45" s="8" t="str">
        <f>Danni!$B$3</f>
        <v>-----------</v>
      </c>
      <c r="D45" s="8" t="str">
        <f>Danni!$E$3</f>
        <v>2013</v>
      </c>
      <c r="E45" s="8">
        <f>Danni!$F$3</f>
        <v>2</v>
      </c>
      <c r="F45" s="8" t="s">
        <v>700</v>
      </c>
      <c r="G45" s="299">
        <v>0</v>
      </c>
      <c r="H45" s="8"/>
      <c r="I45" s="8"/>
      <c r="J45" s="283"/>
    </row>
    <row r="46" spans="1:10" ht="12.75">
      <c r="A46" s="286" t="s">
        <v>80</v>
      </c>
      <c r="B46" s="287" t="s">
        <v>677</v>
      </c>
      <c r="C46" s="8" t="str">
        <f>Danni!$B$3</f>
        <v>-----------</v>
      </c>
      <c r="D46" s="8" t="str">
        <f>Danni!$E$3</f>
        <v>2013</v>
      </c>
      <c r="E46" s="8">
        <f>Danni!$F$3</f>
        <v>2</v>
      </c>
      <c r="F46" s="8" t="s">
        <v>701</v>
      </c>
      <c r="G46" s="299">
        <v>0</v>
      </c>
      <c r="H46" s="8"/>
      <c r="I46" s="8"/>
      <c r="J46" s="283"/>
    </row>
    <row r="47" spans="1:10" ht="12.75">
      <c r="A47" s="286" t="s">
        <v>71</v>
      </c>
      <c r="B47" s="287" t="s">
        <v>702</v>
      </c>
      <c r="C47" s="8" t="str">
        <f>Danni!$B$3</f>
        <v>-----------</v>
      </c>
      <c r="D47" s="8" t="str">
        <f>Danni!$E$3</f>
        <v>2013</v>
      </c>
      <c r="E47" s="8">
        <f>Danni!$F$3</f>
        <v>2</v>
      </c>
      <c r="F47" s="8" t="s">
        <v>703</v>
      </c>
      <c r="G47" s="299">
        <v>0</v>
      </c>
      <c r="H47" s="8"/>
      <c r="I47" s="8"/>
      <c r="J47" s="283"/>
    </row>
    <row r="48" spans="1:10" ht="12.75">
      <c r="A48" s="296">
        <v>6</v>
      </c>
      <c r="B48" s="118" t="s">
        <v>704</v>
      </c>
      <c r="C48" s="8" t="str">
        <f>Danni!$B$3</f>
        <v>-----------</v>
      </c>
      <c r="D48" s="8" t="str">
        <f>Danni!$E$3</f>
        <v>2013</v>
      </c>
      <c r="E48" s="8">
        <f>Danni!$F$3</f>
        <v>2</v>
      </c>
      <c r="F48" s="8" t="s">
        <v>705</v>
      </c>
      <c r="G48" s="131">
        <v>0</v>
      </c>
      <c r="H48" s="8"/>
      <c r="I48" s="8"/>
      <c r="J48" s="283"/>
    </row>
    <row r="49" spans="1:10" ht="12.75">
      <c r="A49" s="298" t="s">
        <v>69</v>
      </c>
      <c r="B49" s="287" t="s">
        <v>671</v>
      </c>
      <c r="C49" s="8" t="str">
        <f>Danni!$B$3</f>
        <v>-----------</v>
      </c>
      <c r="D49" s="8" t="str">
        <f>Danni!$E$3</f>
        <v>2013</v>
      </c>
      <c r="E49" s="8">
        <f>Danni!$F$3</f>
        <v>2</v>
      </c>
      <c r="F49" s="8" t="s">
        <v>706</v>
      </c>
      <c r="G49" s="299">
        <v>0</v>
      </c>
      <c r="H49" s="8"/>
      <c r="I49" s="8"/>
      <c r="J49" s="283"/>
    </row>
    <row r="50" spans="1:10" ht="12.75">
      <c r="A50" s="298" t="s">
        <v>79</v>
      </c>
      <c r="B50" s="287" t="s">
        <v>673</v>
      </c>
      <c r="C50" s="8" t="str">
        <f>Danni!$B$3</f>
        <v>-----------</v>
      </c>
      <c r="D50" s="8" t="str">
        <f>Danni!$E$3</f>
        <v>2013</v>
      </c>
      <c r="E50" s="8">
        <f>Danni!$F$3</f>
        <v>2</v>
      </c>
      <c r="F50" s="8" t="s">
        <v>707</v>
      </c>
      <c r="G50" s="299">
        <v>0</v>
      </c>
      <c r="H50" s="8"/>
      <c r="I50" s="8"/>
      <c r="J50" s="283"/>
    </row>
    <row r="51" spans="1:10" ht="12.75">
      <c r="A51" s="298" t="s">
        <v>70</v>
      </c>
      <c r="B51" s="287" t="s">
        <v>708</v>
      </c>
      <c r="C51" s="8" t="str">
        <f>Danni!$B$3</f>
        <v>-----------</v>
      </c>
      <c r="D51" s="8" t="str">
        <f>Danni!$E$3</f>
        <v>2013</v>
      </c>
      <c r="E51" s="8">
        <f>Danni!$F$3</f>
        <v>2</v>
      </c>
      <c r="F51" s="8" t="s">
        <v>709</v>
      </c>
      <c r="G51" s="299">
        <v>0</v>
      </c>
      <c r="H51" s="8"/>
      <c r="I51" s="8"/>
      <c r="J51" s="283"/>
    </row>
    <row r="52" spans="1:11" ht="12.75">
      <c r="A52" s="286" t="s">
        <v>80</v>
      </c>
      <c r="B52" s="287" t="s">
        <v>677</v>
      </c>
      <c r="C52" s="8" t="str">
        <f>Danni!$B$3</f>
        <v>-----------</v>
      </c>
      <c r="D52" s="8" t="str">
        <f>Danni!$E$3</f>
        <v>2013</v>
      </c>
      <c r="E52" s="8">
        <f>Danni!$F$3</f>
        <v>2</v>
      </c>
      <c r="F52" s="8" t="s">
        <v>710</v>
      </c>
      <c r="G52" s="299">
        <v>0</v>
      </c>
      <c r="H52" s="8"/>
      <c r="I52" s="8"/>
      <c r="J52" s="283"/>
      <c r="K52" s="316"/>
    </row>
    <row r="53" spans="1:10" ht="12.75">
      <c r="A53" s="296">
        <v>7</v>
      </c>
      <c r="B53" s="118" t="s">
        <v>711</v>
      </c>
      <c r="C53" s="8" t="str">
        <f>Danni!$B$3</f>
        <v>-----------</v>
      </c>
      <c r="D53" s="8" t="str">
        <f>Danni!$E$3</f>
        <v>2013</v>
      </c>
      <c r="E53" s="8">
        <f>Danni!$F$3</f>
        <v>2</v>
      </c>
      <c r="F53" s="8" t="s">
        <v>712</v>
      </c>
      <c r="G53" s="131">
        <v>0</v>
      </c>
      <c r="H53" s="8"/>
      <c r="I53" s="8"/>
      <c r="J53" s="283"/>
    </row>
    <row r="54" spans="1:10" ht="12.75">
      <c r="A54" s="298" t="s">
        <v>69</v>
      </c>
      <c r="B54" s="287" t="s">
        <v>671</v>
      </c>
      <c r="C54" s="8" t="str">
        <f>Danni!$B$3</f>
        <v>-----------</v>
      </c>
      <c r="D54" s="8" t="str">
        <f>Danni!$E$3</f>
        <v>2013</v>
      </c>
      <c r="E54" s="8">
        <f>Danni!$F$3</f>
        <v>2</v>
      </c>
      <c r="F54" s="8" t="s">
        <v>713</v>
      </c>
      <c r="G54" s="299">
        <v>0</v>
      </c>
      <c r="H54" s="8"/>
      <c r="I54" s="8"/>
      <c r="J54" s="283"/>
    </row>
    <row r="55" spans="1:10" ht="12.75">
      <c r="A55" s="298" t="s">
        <v>79</v>
      </c>
      <c r="B55" s="287" t="s">
        <v>673</v>
      </c>
      <c r="C55" s="8" t="str">
        <f>Danni!$B$3</f>
        <v>-----------</v>
      </c>
      <c r="D55" s="8" t="str">
        <f>Danni!$E$3</f>
        <v>2013</v>
      </c>
      <c r="E55" s="8">
        <f>Danni!$F$3</f>
        <v>2</v>
      </c>
      <c r="F55" s="8" t="s">
        <v>714</v>
      </c>
      <c r="G55" s="299">
        <v>0</v>
      </c>
      <c r="H55" s="8"/>
      <c r="I55" s="8"/>
      <c r="J55" s="283"/>
    </row>
    <row r="56" spans="1:10" ht="12.75">
      <c r="A56" s="298" t="s">
        <v>70</v>
      </c>
      <c r="B56" s="287" t="s">
        <v>715</v>
      </c>
      <c r="C56" s="8" t="str">
        <f>Danni!$B$3</f>
        <v>-----------</v>
      </c>
      <c r="D56" s="8" t="str">
        <f>Danni!$E$3</f>
        <v>2013</v>
      </c>
      <c r="E56" s="8">
        <f>Danni!$F$3</f>
        <v>2</v>
      </c>
      <c r="F56" s="8" t="s">
        <v>716</v>
      </c>
      <c r="G56" s="299">
        <v>0</v>
      </c>
      <c r="H56" s="8"/>
      <c r="I56" s="8"/>
      <c r="J56" s="283"/>
    </row>
    <row r="57" spans="1:10" ht="12.75">
      <c r="A57" s="286" t="s">
        <v>80</v>
      </c>
      <c r="B57" s="287" t="s">
        <v>677</v>
      </c>
      <c r="C57" s="8" t="str">
        <f>Danni!$B$3</f>
        <v>-----------</v>
      </c>
      <c r="D57" s="8" t="str">
        <f>Danni!$E$3</f>
        <v>2013</v>
      </c>
      <c r="E57" s="8">
        <f>Danni!$F$3</f>
        <v>2</v>
      </c>
      <c r="F57" s="8" t="s">
        <v>717</v>
      </c>
      <c r="G57" s="299">
        <v>0</v>
      </c>
      <c r="H57" s="8"/>
      <c r="I57" s="8"/>
      <c r="J57" s="283"/>
    </row>
    <row r="58" spans="1:10" ht="12.75">
      <c r="A58" s="296">
        <v>8</v>
      </c>
      <c r="B58" s="118" t="s">
        <v>718</v>
      </c>
      <c r="C58" s="8" t="str">
        <f>Danni!$B$3</f>
        <v>-----------</v>
      </c>
      <c r="D58" s="8" t="str">
        <f>Danni!$E$3</f>
        <v>2013</v>
      </c>
      <c r="E58" s="8">
        <f>Danni!$F$3</f>
        <v>2</v>
      </c>
      <c r="F58" s="8" t="s">
        <v>719</v>
      </c>
      <c r="G58" s="131">
        <v>0</v>
      </c>
      <c r="H58" s="8"/>
      <c r="I58" s="8"/>
      <c r="J58" s="283"/>
    </row>
    <row r="59" spans="1:10" ht="12.75">
      <c r="A59" s="298" t="s">
        <v>69</v>
      </c>
      <c r="B59" s="287" t="s">
        <v>671</v>
      </c>
      <c r="C59" s="8" t="str">
        <f>Danni!$B$3</f>
        <v>-----------</v>
      </c>
      <c r="D59" s="8" t="str">
        <f>Danni!$E$3</f>
        <v>2013</v>
      </c>
      <c r="E59" s="8">
        <f>Danni!$F$3</f>
        <v>2</v>
      </c>
      <c r="F59" s="8" t="s">
        <v>720</v>
      </c>
      <c r="G59" s="299">
        <v>0</v>
      </c>
      <c r="H59" s="8"/>
      <c r="I59" s="8"/>
      <c r="J59" s="283"/>
    </row>
    <row r="60" spans="1:10" ht="12.75">
      <c r="A60" s="298" t="s">
        <v>79</v>
      </c>
      <c r="B60" s="287" t="s">
        <v>673</v>
      </c>
      <c r="C60" s="8" t="str">
        <f>Danni!$B$3</f>
        <v>-----------</v>
      </c>
      <c r="D60" s="8" t="str">
        <f>Danni!$E$3</f>
        <v>2013</v>
      </c>
      <c r="E60" s="8">
        <f>Danni!$F$3</f>
        <v>2</v>
      </c>
      <c r="F60" s="8" t="s">
        <v>721</v>
      </c>
      <c r="G60" s="299">
        <v>0</v>
      </c>
      <c r="H60" s="8"/>
      <c r="I60" s="8"/>
      <c r="J60" s="283"/>
    </row>
    <row r="61" spans="1:10" ht="13.5" thickBot="1">
      <c r="A61" s="300" t="s">
        <v>70</v>
      </c>
      <c r="B61" s="301" t="s">
        <v>675</v>
      </c>
      <c r="C61" s="302" t="str">
        <f>Danni!$B$3</f>
        <v>-----------</v>
      </c>
      <c r="D61" s="302" t="str">
        <f>Danni!$E$3</f>
        <v>2013</v>
      </c>
      <c r="E61" s="302">
        <f>Danni!$F$3</f>
        <v>2</v>
      </c>
      <c r="F61" s="302" t="s">
        <v>722</v>
      </c>
      <c r="G61" s="315">
        <v>0</v>
      </c>
      <c r="H61" s="8"/>
      <c r="I61" s="8"/>
      <c r="J61" s="283"/>
    </row>
    <row r="62" spans="1:7" ht="12.75">
      <c r="A62" s="303"/>
      <c r="B62" s="2"/>
      <c r="C62" s="63"/>
      <c r="D62" s="63"/>
      <c r="E62" s="63"/>
      <c r="F62" s="63"/>
      <c r="G62" s="34"/>
    </row>
    <row r="63" spans="1:7" ht="12.75">
      <c r="A63" s="304"/>
      <c r="B63" s="305"/>
      <c r="C63" s="63"/>
      <c r="D63" s="63"/>
      <c r="E63" s="63"/>
      <c r="F63" s="63"/>
      <c r="G63" s="306" t="s">
        <v>118</v>
      </c>
    </row>
    <row r="64" spans="1:7" ht="12.75">
      <c r="A64" s="35"/>
      <c r="B64" s="60"/>
      <c r="C64" s="63"/>
      <c r="D64" s="63"/>
      <c r="E64" s="63"/>
      <c r="F64" s="63"/>
      <c r="G64" s="306"/>
    </row>
    <row r="65" spans="1:7" ht="12.75">
      <c r="A65" s="35"/>
      <c r="B65" s="305"/>
      <c r="C65" s="63"/>
      <c r="D65" s="63"/>
      <c r="E65" s="63"/>
      <c r="F65" s="63"/>
      <c r="G65" s="306" t="s">
        <v>119</v>
      </c>
    </row>
    <row r="66" spans="1:7" ht="12.75">
      <c r="A66" s="35"/>
      <c r="B66" s="47"/>
      <c r="C66" s="63"/>
      <c r="D66" s="63"/>
      <c r="E66" s="63"/>
      <c r="F66" s="63"/>
      <c r="G66" s="306"/>
    </row>
    <row r="67" spans="1:7" ht="12.75">
      <c r="A67" s="35"/>
      <c r="B67" s="305"/>
      <c r="C67" s="63"/>
      <c r="D67" s="63"/>
      <c r="E67" s="63"/>
      <c r="F67" s="63"/>
      <c r="G67" s="306" t="s">
        <v>120</v>
      </c>
    </row>
    <row r="68" spans="1:7" ht="12.75">
      <c r="A68" s="35"/>
      <c r="B68" s="47"/>
      <c r="C68" s="63"/>
      <c r="D68" s="63"/>
      <c r="E68" s="63"/>
      <c r="F68" s="63"/>
      <c r="G68" s="306"/>
    </row>
    <row r="69" spans="1:7" ht="13.5" thickBot="1">
      <c r="A69" s="307"/>
      <c r="B69" s="308"/>
      <c r="C69" s="64"/>
      <c r="D69" s="64"/>
      <c r="E69" s="64"/>
      <c r="F69" s="64"/>
      <c r="G69" s="309" t="s">
        <v>121</v>
      </c>
    </row>
    <row r="70" spans="3:6" ht="12.75">
      <c r="C70" s="3"/>
      <c r="D70" s="3"/>
      <c r="E70" s="3"/>
      <c r="F70" s="3"/>
    </row>
    <row r="71" spans="3:6" ht="12.75">
      <c r="C71" s="3"/>
      <c r="D71" s="3"/>
      <c r="E71" s="3"/>
      <c r="F71" s="3"/>
    </row>
    <row r="72" spans="3:6" ht="12.75">
      <c r="C72" s="3"/>
      <c r="D72" s="3"/>
      <c r="E72" s="3"/>
      <c r="F72" s="3"/>
    </row>
    <row r="73" spans="3:6" ht="12.75">
      <c r="C73" s="3"/>
      <c r="D73" s="3"/>
      <c r="E73" s="3"/>
      <c r="F73" s="3"/>
    </row>
    <row r="74" spans="3:6" ht="12.75">
      <c r="C74" s="3"/>
      <c r="D74" s="3"/>
      <c r="E74" s="3"/>
      <c r="F74" s="3"/>
    </row>
    <row r="75" spans="3:6" ht="12.75">
      <c r="C75" s="3"/>
      <c r="D75" s="3"/>
      <c r="E75" s="3"/>
      <c r="F75" s="3"/>
    </row>
    <row r="76" spans="3:6" ht="12.75">
      <c r="C76" s="3"/>
      <c r="D76" s="3"/>
      <c r="E76" s="3"/>
      <c r="F76" s="3"/>
    </row>
    <row r="77" spans="3:6" ht="12.75">
      <c r="C77" s="3"/>
      <c r="D77" s="3"/>
      <c r="E77" s="3"/>
      <c r="F77" s="3"/>
    </row>
    <row r="78" spans="3:6" ht="12.75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84" spans="3:6" ht="12.75">
      <c r="C84" s="3"/>
      <c r="D84" s="3"/>
      <c r="E84" s="3"/>
      <c r="F84" s="3"/>
    </row>
    <row r="85" spans="3:6" ht="12.75">
      <c r="C85" s="3"/>
      <c r="D85" s="3"/>
      <c r="E85" s="3"/>
      <c r="F85" s="3"/>
    </row>
    <row r="86" spans="3:6" ht="12.75">
      <c r="C86" s="3"/>
      <c r="D86" s="3"/>
      <c r="E86" s="3"/>
      <c r="F86" s="3"/>
    </row>
    <row r="87" spans="3:6" ht="12.75">
      <c r="C87" s="3"/>
      <c r="D87" s="3"/>
      <c r="E87" s="3"/>
      <c r="F87" s="3"/>
    </row>
    <row r="88" spans="3:6" ht="12.75">
      <c r="C88" s="3"/>
      <c r="D88" s="3"/>
      <c r="E88" s="3"/>
      <c r="F88" s="3"/>
    </row>
    <row r="89" spans="3:6" ht="12.75">
      <c r="C89" s="3"/>
      <c r="D89" s="3"/>
      <c r="E89" s="3"/>
      <c r="F89" s="3"/>
    </row>
    <row r="90" spans="3:6" ht="12.75">
      <c r="C90" s="3"/>
      <c r="D90" s="3"/>
      <c r="E90" s="3"/>
      <c r="F90" s="3"/>
    </row>
    <row r="91" spans="3:6" ht="12.75">
      <c r="C91" s="3"/>
      <c r="D91" s="3"/>
      <c r="E91" s="3"/>
      <c r="F91" s="3"/>
    </row>
    <row r="92" spans="3:6" ht="12.75">
      <c r="C92" s="3"/>
      <c r="D92" s="3"/>
      <c r="E92" s="3"/>
      <c r="F92" s="3"/>
    </row>
    <row r="93" spans="3:6" ht="12.75">
      <c r="C93" s="3"/>
      <c r="D93" s="3"/>
      <c r="E93" s="3"/>
      <c r="F93" s="3"/>
    </row>
    <row r="94" spans="3:6" ht="12.75">
      <c r="C94" s="3"/>
      <c r="D94" s="3"/>
      <c r="E94" s="3"/>
      <c r="F94" s="3"/>
    </row>
    <row r="95" spans="3:6" ht="12.75">
      <c r="C95" s="3"/>
      <c r="D95" s="3"/>
      <c r="E95" s="3"/>
      <c r="F95" s="3"/>
    </row>
    <row r="96" spans="3:6" ht="12.75">
      <c r="C96" s="3"/>
      <c r="D96" s="3"/>
      <c r="E96" s="3"/>
      <c r="F96" s="3"/>
    </row>
    <row r="97" spans="3:6" ht="12.75">
      <c r="C97" s="3"/>
      <c r="D97" s="3"/>
      <c r="E97" s="3"/>
      <c r="F97" s="3"/>
    </row>
    <row r="98" spans="3:6" ht="12.75">
      <c r="C98" s="3"/>
      <c r="D98" s="3"/>
      <c r="E98" s="3"/>
      <c r="F98" s="3"/>
    </row>
    <row r="99" spans="3:6" ht="12.75">
      <c r="C99" s="3"/>
      <c r="D99" s="3"/>
      <c r="E99" s="3"/>
      <c r="F99" s="3"/>
    </row>
    <row r="100" spans="3:6" ht="12.75">
      <c r="C100" s="3"/>
      <c r="D100" s="3"/>
      <c r="E100" s="3"/>
      <c r="F100" s="3"/>
    </row>
    <row r="101" spans="3:6" ht="12.75">
      <c r="C101" s="3"/>
      <c r="D101" s="3"/>
      <c r="E101" s="3"/>
      <c r="F101" s="3"/>
    </row>
    <row r="102" spans="3:6" ht="12.75">
      <c r="C102" s="3"/>
      <c r="D102" s="3"/>
      <c r="E102" s="3"/>
      <c r="F102" s="3"/>
    </row>
    <row r="103" spans="3:6" ht="12.75">
      <c r="C103" s="3"/>
      <c r="D103" s="3"/>
      <c r="E103" s="3"/>
      <c r="F103" s="3"/>
    </row>
    <row r="104" spans="3:6" ht="12.75">
      <c r="C104" s="3"/>
      <c r="D104" s="3"/>
      <c r="E104" s="3"/>
      <c r="F104" s="3"/>
    </row>
    <row r="105" spans="3:6" ht="12.75">
      <c r="C105" s="3"/>
      <c r="D105" s="3"/>
      <c r="E105" s="3"/>
      <c r="F105" s="3"/>
    </row>
    <row r="106" spans="3:6" ht="12.75">
      <c r="C106" s="3"/>
      <c r="D106" s="3"/>
      <c r="E106" s="3"/>
      <c r="F106" s="3"/>
    </row>
    <row r="107" spans="3:6" ht="12.75">
      <c r="C107" s="3"/>
      <c r="D107" s="3"/>
      <c r="E107" s="3"/>
      <c r="F107" s="3"/>
    </row>
    <row r="108" spans="3:6" ht="12.75">
      <c r="C108" s="3"/>
      <c r="D108" s="3"/>
      <c r="E108" s="3"/>
      <c r="F108" s="3"/>
    </row>
    <row r="109" spans="3:6" ht="12.75">
      <c r="C109" s="3"/>
      <c r="D109" s="3"/>
      <c r="E109" s="3"/>
      <c r="F109" s="3"/>
    </row>
    <row r="110" spans="3:6" ht="12.75">
      <c r="C110" s="3"/>
      <c r="D110" s="3"/>
      <c r="E110" s="3"/>
      <c r="F110" s="3"/>
    </row>
    <row r="111" spans="3:6" ht="12.75">
      <c r="C111" s="3"/>
      <c r="D111" s="3"/>
      <c r="E111" s="3"/>
      <c r="F111" s="3"/>
    </row>
    <row r="112" spans="3:6" ht="12.75">
      <c r="C112" s="3"/>
      <c r="D112" s="3"/>
      <c r="E112" s="3"/>
      <c r="F112" s="3"/>
    </row>
    <row r="113" spans="3:6" ht="12.75">
      <c r="C113" s="3"/>
      <c r="D113" s="3"/>
      <c r="E113" s="3"/>
      <c r="F113" s="3"/>
    </row>
    <row r="114" spans="3:6" ht="12.75">
      <c r="C114" s="3"/>
      <c r="D114" s="3"/>
      <c r="E114" s="3"/>
      <c r="F114" s="3"/>
    </row>
    <row r="115" spans="3:6" ht="12.75">
      <c r="C115" s="3"/>
      <c r="D115" s="3"/>
      <c r="E115" s="3"/>
      <c r="F115" s="3"/>
    </row>
    <row r="116" spans="3:6" ht="12.75">
      <c r="C116" s="3"/>
      <c r="D116" s="3"/>
      <c r="E116" s="3"/>
      <c r="F116" s="3"/>
    </row>
    <row r="117" spans="3:6" ht="12.75">
      <c r="C117" s="3"/>
      <c r="D117" s="3"/>
      <c r="E117" s="3"/>
      <c r="F117" s="3"/>
    </row>
    <row r="118" spans="3:6" ht="12.75">
      <c r="C118" s="3"/>
      <c r="D118" s="3"/>
      <c r="E118" s="3"/>
      <c r="F118" s="3"/>
    </row>
    <row r="119" spans="3:6" ht="12.75">
      <c r="C119" s="3"/>
      <c r="D119" s="3"/>
      <c r="E119" s="3"/>
      <c r="F119" s="3"/>
    </row>
    <row r="120" spans="3:6" ht="12.75">
      <c r="C120" s="3"/>
      <c r="D120" s="3"/>
      <c r="E120" s="3"/>
      <c r="F120" s="3"/>
    </row>
    <row r="121" spans="3:6" ht="12.75">
      <c r="C121" s="3"/>
      <c r="D121" s="3"/>
      <c r="E121" s="3"/>
      <c r="F121" s="3"/>
    </row>
    <row r="122" spans="3:6" ht="12.75">
      <c r="C122" s="3"/>
      <c r="D122" s="3"/>
      <c r="E122" s="3"/>
      <c r="F122" s="3"/>
    </row>
    <row r="123" spans="3:6" ht="12.75">
      <c r="C123" s="3"/>
      <c r="D123" s="3"/>
      <c r="E123" s="3"/>
      <c r="F123" s="3"/>
    </row>
    <row r="124" spans="3:6" ht="12.75">
      <c r="C124" s="3"/>
      <c r="D124" s="3"/>
      <c r="E124" s="3"/>
      <c r="F124" s="3"/>
    </row>
    <row r="125" spans="3:6" ht="12.75">
      <c r="C125" s="3"/>
      <c r="D125" s="3"/>
      <c r="E125" s="3"/>
      <c r="F125" s="3"/>
    </row>
    <row r="126" spans="3:6" ht="12.75">
      <c r="C126" s="3"/>
      <c r="D126" s="3"/>
      <c r="E126" s="3"/>
      <c r="F126" s="3"/>
    </row>
    <row r="127" spans="3:6" ht="12.75">
      <c r="C127" s="3"/>
      <c r="D127" s="3"/>
      <c r="E127" s="3"/>
      <c r="F127" s="3"/>
    </row>
    <row r="128" spans="3:6" ht="12.75">
      <c r="C128" s="3"/>
      <c r="D128" s="3"/>
      <c r="E128" s="3"/>
      <c r="F128" s="3"/>
    </row>
    <row r="129" spans="3:6" ht="12.75">
      <c r="C129" s="3"/>
      <c r="D129" s="3"/>
      <c r="E129" s="3"/>
      <c r="F129" s="3"/>
    </row>
    <row r="130" spans="3:6" ht="12.75">
      <c r="C130" s="3"/>
      <c r="D130" s="3"/>
      <c r="E130" s="3"/>
      <c r="F130" s="3"/>
    </row>
    <row r="131" spans="3:6" ht="12.75">
      <c r="C131" s="3"/>
      <c r="D131" s="3"/>
      <c r="E131" s="3"/>
      <c r="F131" s="3"/>
    </row>
    <row r="132" spans="3:6" ht="12.75">
      <c r="C132" s="3"/>
      <c r="D132" s="3"/>
      <c r="E132" s="3"/>
      <c r="F132" s="3"/>
    </row>
    <row r="133" spans="3:6" ht="12.75">
      <c r="C133" s="3"/>
      <c r="D133" s="3"/>
      <c r="E133" s="3"/>
      <c r="F133" s="3"/>
    </row>
    <row r="134" spans="3:6" ht="12.75">
      <c r="C134" s="3"/>
      <c r="D134" s="3"/>
      <c r="E134" s="3"/>
      <c r="F134" s="3"/>
    </row>
    <row r="135" spans="3:6" ht="12.75">
      <c r="C135" s="3"/>
      <c r="D135" s="3"/>
      <c r="E135" s="3"/>
      <c r="F135" s="3"/>
    </row>
    <row r="136" spans="3:6" ht="12.75">
      <c r="C136" s="3"/>
      <c r="D136" s="3"/>
      <c r="E136" s="3"/>
      <c r="F136" s="3"/>
    </row>
    <row r="137" spans="3:6" ht="12.75">
      <c r="C137" s="3"/>
      <c r="D137" s="3"/>
      <c r="E137" s="3"/>
      <c r="F137" s="3"/>
    </row>
    <row r="138" spans="3:6" ht="12.75">
      <c r="C138" s="3"/>
      <c r="D138" s="3"/>
      <c r="E138" s="3"/>
      <c r="F138" s="3"/>
    </row>
    <row r="139" spans="3:6" ht="12.75">
      <c r="C139" s="3"/>
      <c r="D139" s="3"/>
      <c r="E139" s="3"/>
      <c r="F139" s="3"/>
    </row>
    <row r="140" spans="3:6" ht="12.75">
      <c r="C140" s="3"/>
      <c r="D140" s="3"/>
      <c r="E140" s="3"/>
      <c r="F140" s="3"/>
    </row>
    <row r="141" spans="3:6" ht="12.75">
      <c r="C141" s="3"/>
      <c r="D141" s="3"/>
      <c r="E141" s="3"/>
      <c r="F141" s="3"/>
    </row>
    <row r="142" spans="3:6" ht="12.75">
      <c r="C142" s="3"/>
      <c r="D142" s="3"/>
      <c r="E142" s="3"/>
      <c r="F142" s="3"/>
    </row>
    <row r="143" spans="3:6" ht="12.75">
      <c r="C143" s="3"/>
      <c r="D143" s="3"/>
      <c r="E143" s="3"/>
      <c r="F143" s="3"/>
    </row>
    <row r="144" spans="3:6" ht="12.75">
      <c r="C144" s="3"/>
      <c r="D144" s="3"/>
      <c r="E144" s="3"/>
      <c r="F144" s="3"/>
    </row>
    <row r="145" spans="3:6" ht="12.75">
      <c r="C145" s="3"/>
      <c r="D145" s="3"/>
      <c r="E145" s="3"/>
      <c r="F145" s="3"/>
    </row>
    <row r="146" spans="3:6" ht="12.75">
      <c r="C146" s="3"/>
      <c r="D146" s="3"/>
      <c r="E146" s="3"/>
      <c r="F146" s="3"/>
    </row>
    <row r="147" spans="3:6" ht="12.75">
      <c r="C147" s="3"/>
      <c r="D147" s="3"/>
      <c r="E147" s="3"/>
      <c r="F147" s="3"/>
    </row>
    <row r="148" spans="3:6" ht="12.75">
      <c r="C148" s="3"/>
      <c r="D148" s="3"/>
      <c r="E148" s="3"/>
      <c r="F148" s="3"/>
    </row>
    <row r="149" spans="3:6" ht="12.75">
      <c r="C149" s="3"/>
      <c r="D149" s="3"/>
      <c r="E149" s="3"/>
      <c r="F149" s="3"/>
    </row>
    <row r="150" spans="3:6" ht="12.75">
      <c r="C150" s="3"/>
      <c r="D150" s="3"/>
      <c r="E150" s="3"/>
      <c r="F150" s="3"/>
    </row>
    <row r="151" spans="3:6" ht="12.75">
      <c r="C151" s="3"/>
      <c r="D151" s="3"/>
      <c r="E151" s="3"/>
      <c r="F151" s="3"/>
    </row>
    <row r="152" spans="3:6" ht="12.75">
      <c r="C152" s="3"/>
      <c r="D152" s="3"/>
      <c r="E152" s="3"/>
      <c r="F152" s="3"/>
    </row>
    <row r="153" spans="3:6" ht="12.75">
      <c r="C153" s="3"/>
      <c r="D153" s="3"/>
      <c r="E153" s="3"/>
      <c r="F153" s="3"/>
    </row>
    <row r="154" spans="3:6" ht="12.75">
      <c r="C154" s="3"/>
      <c r="D154" s="3"/>
      <c r="E154" s="3"/>
      <c r="F154" s="3"/>
    </row>
    <row r="155" spans="3:6" ht="12.75">
      <c r="C155" s="3"/>
      <c r="D155" s="3"/>
      <c r="E155" s="3"/>
      <c r="F155" s="3"/>
    </row>
    <row r="156" spans="3:6" ht="12.75">
      <c r="C156" s="3"/>
      <c r="D156" s="3"/>
      <c r="E156" s="3"/>
      <c r="F156" s="3"/>
    </row>
    <row r="157" spans="3:6" ht="12.75">
      <c r="C157" s="3"/>
      <c r="D157" s="3"/>
      <c r="E157" s="3"/>
      <c r="F157" s="3"/>
    </row>
    <row r="158" spans="3:6" ht="12.75">
      <c r="C158" s="3"/>
      <c r="D158" s="3"/>
      <c r="E158" s="3"/>
      <c r="F158" s="3"/>
    </row>
    <row r="159" spans="3:6" ht="12.75">
      <c r="C159" s="3"/>
      <c r="D159" s="3"/>
      <c r="E159" s="3"/>
      <c r="F159" s="3"/>
    </row>
    <row r="160" spans="3:6" ht="12.75">
      <c r="C160" s="3"/>
      <c r="D160" s="3"/>
      <c r="E160" s="3"/>
      <c r="F160" s="3"/>
    </row>
    <row r="161" spans="3:6" ht="12.75">
      <c r="C161" s="3"/>
      <c r="D161" s="3"/>
      <c r="E161" s="3"/>
      <c r="F161" s="3"/>
    </row>
    <row r="162" spans="3:6" ht="12.75">
      <c r="C162" s="3"/>
      <c r="D162" s="3"/>
      <c r="E162" s="3"/>
      <c r="F162" s="3"/>
    </row>
    <row r="163" spans="3:6" ht="12.75">
      <c r="C163" s="3"/>
      <c r="D163" s="3"/>
      <c r="E163" s="3"/>
      <c r="F163" s="3"/>
    </row>
    <row r="164" spans="3:6" ht="12.75">
      <c r="C164" s="3"/>
      <c r="D164" s="3"/>
      <c r="E164" s="3"/>
      <c r="F164" s="3"/>
    </row>
    <row r="165" spans="3:6" ht="12.75">
      <c r="C165" s="3"/>
      <c r="D165" s="3"/>
      <c r="E165" s="3"/>
      <c r="F165" s="3"/>
    </row>
    <row r="166" spans="3:6" ht="12.75">
      <c r="C166" s="3"/>
      <c r="D166" s="3"/>
      <c r="E166" s="3"/>
      <c r="F166" s="3"/>
    </row>
    <row r="167" spans="3:6" ht="12.75">
      <c r="C167" s="3"/>
      <c r="D167" s="3"/>
      <c r="E167" s="3"/>
      <c r="F167" s="3"/>
    </row>
    <row r="168" spans="3:6" ht="12.75">
      <c r="C168" s="3"/>
      <c r="D168" s="3"/>
      <c r="E168" s="3"/>
      <c r="F168" s="3"/>
    </row>
    <row r="169" spans="3:6" ht="12.75">
      <c r="C169" s="3"/>
      <c r="D169" s="3"/>
      <c r="E169" s="3"/>
      <c r="F169" s="3"/>
    </row>
    <row r="170" spans="3:6" ht="12.75">
      <c r="C170" s="3"/>
      <c r="D170" s="3"/>
      <c r="E170" s="3"/>
      <c r="F170" s="3"/>
    </row>
    <row r="171" spans="3:6" ht="12.75">
      <c r="C171" s="3"/>
      <c r="D171" s="3"/>
      <c r="E171" s="3"/>
      <c r="F171" s="3"/>
    </row>
    <row r="172" spans="3:6" ht="12.75">
      <c r="C172" s="3"/>
      <c r="D172" s="3"/>
      <c r="E172" s="3"/>
      <c r="F172" s="3"/>
    </row>
    <row r="173" spans="3:6" ht="12.75">
      <c r="C173" s="3"/>
      <c r="D173" s="3"/>
      <c r="E173" s="3"/>
      <c r="F173" s="3"/>
    </row>
    <row r="174" spans="3:6" ht="12.75">
      <c r="C174" s="3"/>
      <c r="D174" s="3"/>
      <c r="E174" s="3"/>
      <c r="F174" s="3"/>
    </row>
    <row r="175" spans="3:6" ht="12.75">
      <c r="C175" s="3"/>
      <c r="D175" s="3"/>
      <c r="E175" s="3"/>
      <c r="F175" s="3"/>
    </row>
    <row r="176" spans="3:6" ht="12.75">
      <c r="C176" s="3"/>
      <c r="D176" s="3"/>
      <c r="E176" s="3"/>
      <c r="F176" s="3"/>
    </row>
    <row r="177" spans="3:6" ht="12.75">
      <c r="C177" s="3"/>
      <c r="D177" s="3"/>
      <c r="E177" s="3"/>
      <c r="F177" s="3"/>
    </row>
    <row r="178" spans="3:6" ht="12.75">
      <c r="C178" s="3"/>
      <c r="D178" s="3"/>
      <c r="E178" s="3"/>
      <c r="F178" s="3"/>
    </row>
    <row r="179" spans="3:6" ht="12.75">
      <c r="C179" s="3"/>
      <c r="D179" s="3"/>
      <c r="E179" s="3"/>
      <c r="F179" s="3"/>
    </row>
    <row r="180" spans="3:6" ht="12.75">
      <c r="C180" s="3"/>
      <c r="D180" s="3"/>
      <c r="E180" s="3"/>
      <c r="F180" s="3"/>
    </row>
    <row r="181" spans="3:6" ht="12.75">
      <c r="C181" s="3"/>
      <c r="D181" s="3"/>
      <c r="E181" s="3"/>
      <c r="F181" s="3"/>
    </row>
    <row r="182" spans="3:6" ht="12.75">
      <c r="C182" s="3"/>
      <c r="D182" s="3"/>
      <c r="E182" s="3"/>
      <c r="F182" s="3"/>
    </row>
    <row r="183" spans="3:6" ht="12.75">
      <c r="C183" s="3"/>
      <c r="D183" s="3"/>
      <c r="E183" s="3"/>
      <c r="F183" s="3"/>
    </row>
    <row r="184" spans="3:6" ht="12.75">
      <c r="C184" s="3"/>
      <c r="D184" s="3"/>
      <c r="E184" s="3"/>
      <c r="F184" s="3"/>
    </row>
    <row r="185" spans="3:6" ht="12.75">
      <c r="C185" s="3"/>
      <c r="D185" s="3"/>
      <c r="E185" s="3"/>
      <c r="F185" s="3"/>
    </row>
    <row r="186" spans="3:6" ht="12.75">
      <c r="C186" s="3"/>
      <c r="D186" s="3"/>
      <c r="E186" s="3"/>
      <c r="F186" s="3"/>
    </row>
    <row r="187" spans="3:6" ht="12.75">
      <c r="C187" s="3"/>
      <c r="D187" s="3"/>
      <c r="E187" s="3"/>
      <c r="F187" s="3"/>
    </row>
    <row r="188" spans="3:6" ht="12.75">
      <c r="C188" s="3"/>
      <c r="D188" s="3"/>
      <c r="E188" s="3"/>
      <c r="F188" s="3"/>
    </row>
    <row r="189" spans="3:6" ht="12.75">
      <c r="C189" s="3"/>
      <c r="D189" s="3"/>
      <c r="E189" s="3"/>
      <c r="F189" s="3"/>
    </row>
    <row r="190" spans="3:6" ht="12.75">
      <c r="C190" s="3"/>
      <c r="D190" s="3"/>
      <c r="E190" s="3"/>
      <c r="F190" s="3"/>
    </row>
    <row r="191" spans="3:6" ht="12.75">
      <c r="C191" s="3"/>
      <c r="D191" s="3"/>
      <c r="E191" s="3"/>
      <c r="F191" s="3"/>
    </row>
    <row r="192" spans="3:6" ht="12.75">
      <c r="C192" s="3"/>
      <c r="D192" s="3"/>
      <c r="E192" s="3"/>
      <c r="F192" s="3"/>
    </row>
    <row r="193" spans="3:6" ht="12.75">
      <c r="C193" s="3"/>
      <c r="D193" s="3"/>
      <c r="E193" s="3"/>
      <c r="F193" s="3"/>
    </row>
    <row r="194" spans="3:6" ht="12.75">
      <c r="C194" s="3"/>
      <c r="D194" s="3"/>
      <c r="E194" s="3"/>
      <c r="F194" s="3"/>
    </row>
    <row r="195" spans="3:6" ht="12.75">
      <c r="C195" s="3"/>
      <c r="D195" s="3"/>
      <c r="E195" s="3"/>
      <c r="F195" s="3"/>
    </row>
    <row r="196" spans="3:6" ht="12.75">
      <c r="C196" s="3"/>
      <c r="D196" s="3"/>
      <c r="E196" s="3"/>
      <c r="F196" s="3"/>
    </row>
    <row r="197" spans="3:6" ht="12.75">
      <c r="C197" s="3"/>
      <c r="D197" s="3"/>
      <c r="E197" s="3"/>
      <c r="F197" s="3"/>
    </row>
    <row r="198" spans="3:6" ht="12.75">
      <c r="C198" s="3"/>
      <c r="D198" s="3"/>
      <c r="E198" s="3"/>
      <c r="F198" s="3"/>
    </row>
    <row r="199" spans="3:6" ht="12.75">
      <c r="C199" s="3"/>
      <c r="D199" s="3"/>
      <c r="E199" s="3"/>
      <c r="F199" s="3"/>
    </row>
    <row r="200" spans="3:6" ht="12.75">
      <c r="C200" s="3"/>
      <c r="D200" s="3"/>
      <c r="E200" s="3"/>
      <c r="F200" s="3"/>
    </row>
    <row r="201" spans="3:6" ht="12.75">
      <c r="C201" s="3"/>
      <c r="D201" s="3"/>
      <c r="E201" s="3"/>
      <c r="F201" s="3"/>
    </row>
    <row r="202" spans="3:6" ht="12.75">
      <c r="C202" s="3"/>
      <c r="D202" s="3"/>
      <c r="E202" s="3"/>
      <c r="F202" s="3"/>
    </row>
    <row r="203" spans="3:6" ht="12.75">
      <c r="C203" s="3"/>
      <c r="D203" s="3"/>
      <c r="E203" s="3"/>
      <c r="F203" s="3"/>
    </row>
    <row r="204" spans="3:6" ht="12.75">
      <c r="C204" s="3"/>
      <c r="D204" s="3"/>
      <c r="E204" s="3"/>
      <c r="F204" s="3"/>
    </row>
    <row r="205" spans="3:6" ht="12.75">
      <c r="C205" s="3"/>
      <c r="D205" s="3"/>
      <c r="E205" s="3"/>
      <c r="F205" s="3"/>
    </row>
    <row r="206" spans="3:6" ht="12.75">
      <c r="C206" s="3"/>
      <c r="D206" s="3"/>
      <c r="E206" s="3"/>
      <c r="F206" s="3"/>
    </row>
    <row r="207" spans="3:6" ht="12.75">
      <c r="C207" s="3"/>
      <c r="D207" s="3"/>
      <c r="E207" s="3"/>
      <c r="F207" s="3"/>
    </row>
    <row r="208" spans="3:6" ht="12.75">
      <c r="C208" s="3"/>
      <c r="D208" s="3"/>
      <c r="E208" s="3"/>
      <c r="F208" s="3"/>
    </row>
    <row r="209" spans="3:6" ht="12.75">
      <c r="C209" s="3"/>
      <c r="D209" s="3"/>
      <c r="E209" s="3"/>
      <c r="F209" s="3"/>
    </row>
    <row r="210" spans="3:6" ht="12.75">
      <c r="C210" s="3"/>
      <c r="D210" s="3"/>
      <c r="E210" s="3"/>
      <c r="F210" s="3"/>
    </row>
    <row r="211" spans="3:6" ht="12.75">
      <c r="C211" s="3"/>
      <c r="D211" s="3"/>
      <c r="E211" s="3"/>
      <c r="F211" s="3"/>
    </row>
    <row r="212" spans="3:6" ht="12.75">
      <c r="C212" s="3"/>
      <c r="D212" s="3"/>
      <c r="E212" s="3"/>
      <c r="F212" s="3"/>
    </row>
    <row r="213" spans="3:6" ht="12.75">
      <c r="C213" s="3"/>
      <c r="D213" s="3"/>
      <c r="E213" s="3"/>
      <c r="F213" s="3"/>
    </row>
    <row r="214" spans="3:6" ht="12.75">
      <c r="C214" s="3"/>
      <c r="D214" s="3"/>
      <c r="E214" s="3"/>
      <c r="F214" s="3"/>
    </row>
    <row r="215" spans="3:6" ht="12.75">
      <c r="C215" s="3"/>
      <c r="D215" s="3"/>
      <c r="E215" s="3"/>
      <c r="F215" s="3"/>
    </row>
    <row r="216" spans="3:6" ht="12.75">
      <c r="C216" s="3"/>
      <c r="D216" s="3"/>
      <c r="E216" s="3"/>
      <c r="F216" s="3"/>
    </row>
    <row r="217" spans="3:6" ht="12.75">
      <c r="C217" s="3"/>
      <c r="D217" s="3"/>
      <c r="E217" s="3"/>
      <c r="F217" s="3"/>
    </row>
    <row r="218" spans="3:6" ht="12.75">
      <c r="C218" s="3"/>
      <c r="D218" s="3"/>
      <c r="E218" s="3"/>
      <c r="F218" s="3"/>
    </row>
    <row r="219" spans="3:6" ht="12.75">
      <c r="C219" s="3"/>
      <c r="D219" s="3"/>
      <c r="E219" s="3"/>
      <c r="F219" s="3"/>
    </row>
    <row r="220" spans="3:6" ht="12.75">
      <c r="C220" s="3"/>
      <c r="D220" s="3"/>
      <c r="E220" s="3"/>
      <c r="F220" s="3"/>
    </row>
    <row r="221" spans="3:6" ht="12.75">
      <c r="C221" s="3"/>
      <c r="D221" s="3"/>
      <c r="E221" s="3"/>
      <c r="F221" s="3"/>
    </row>
    <row r="222" spans="3:6" ht="12.75">
      <c r="C222" s="3"/>
      <c r="D222" s="3"/>
      <c r="E222" s="3"/>
      <c r="F222" s="3"/>
    </row>
    <row r="223" spans="3:6" ht="12.75">
      <c r="C223" s="3"/>
      <c r="D223" s="3"/>
      <c r="E223" s="3"/>
      <c r="F223" s="3"/>
    </row>
    <row r="224" spans="3:6" ht="12.75">
      <c r="C224" s="3"/>
      <c r="D224" s="3"/>
      <c r="E224" s="3"/>
      <c r="F224" s="3"/>
    </row>
    <row r="225" spans="3:6" ht="12.75">
      <c r="C225" s="3"/>
      <c r="D225" s="3"/>
      <c r="E225" s="3"/>
      <c r="F225" s="3"/>
    </row>
    <row r="226" spans="3:6" ht="12.75">
      <c r="C226" s="3"/>
      <c r="D226" s="3"/>
      <c r="E226" s="3"/>
      <c r="F226" s="3"/>
    </row>
    <row r="227" spans="3:6" ht="12.75">
      <c r="C227" s="3"/>
      <c r="D227" s="3"/>
      <c r="E227" s="3"/>
      <c r="F227" s="3"/>
    </row>
    <row r="228" spans="3:6" ht="12.75">
      <c r="C228" s="3"/>
      <c r="D228" s="3"/>
      <c r="E228" s="3"/>
      <c r="F228" s="3"/>
    </row>
    <row r="229" spans="3:6" ht="12.75">
      <c r="C229" s="3"/>
      <c r="D229" s="3"/>
      <c r="E229" s="3"/>
      <c r="F229" s="3"/>
    </row>
    <row r="230" spans="3:6" ht="12.75">
      <c r="C230" s="3"/>
      <c r="D230" s="3"/>
      <c r="E230" s="3"/>
      <c r="F230" s="3"/>
    </row>
    <row r="231" spans="3:6" ht="12.75">
      <c r="C231" s="3"/>
      <c r="D231" s="3"/>
      <c r="E231" s="3"/>
      <c r="F231" s="3"/>
    </row>
    <row r="232" spans="3:6" ht="12.75">
      <c r="C232" s="3"/>
      <c r="D232" s="3"/>
      <c r="E232" s="3"/>
      <c r="F232" s="3"/>
    </row>
    <row r="233" spans="3:6" ht="12.75">
      <c r="C233" s="3"/>
      <c r="D233" s="3"/>
      <c r="E233" s="3"/>
      <c r="F233" s="3"/>
    </row>
    <row r="234" spans="3:6" ht="12.75">
      <c r="C234" s="3"/>
      <c r="D234" s="3"/>
      <c r="E234" s="3"/>
      <c r="F234" s="3"/>
    </row>
    <row r="235" spans="3:6" ht="12.75">
      <c r="C235" s="3"/>
      <c r="D235" s="3"/>
      <c r="E235" s="3"/>
      <c r="F235" s="3"/>
    </row>
    <row r="236" spans="3:6" ht="12.75">
      <c r="C236" s="3"/>
      <c r="D236" s="3"/>
      <c r="E236" s="3"/>
      <c r="F236" s="3"/>
    </row>
    <row r="237" spans="3:6" ht="12.75">
      <c r="C237" s="3"/>
      <c r="D237" s="3"/>
      <c r="E237" s="3"/>
      <c r="F237" s="3"/>
    </row>
    <row r="238" spans="3:6" ht="12.75">
      <c r="C238" s="3"/>
      <c r="D238" s="3"/>
      <c r="E238" s="3"/>
      <c r="F238" s="3"/>
    </row>
    <row r="239" spans="3:6" ht="12.75">
      <c r="C239" s="3"/>
      <c r="D239" s="3"/>
      <c r="E239" s="3"/>
      <c r="F239" s="3"/>
    </row>
    <row r="240" spans="3:6" ht="12.75">
      <c r="C240" s="3"/>
      <c r="D240" s="3"/>
      <c r="E240" s="3"/>
      <c r="F240" s="3"/>
    </row>
    <row r="241" spans="3:6" ht="12.75">
      <c r="C241" s="3"/>
      <c r="D241" s="3"/>
      <c r="E241" s="3"/>
      <c r="F241" s="3"/>
    </row>
    <row r="242" spans="3:6" ht="12.75">
      <c r="C242" s="3"/>
      <c r="D242" s="3"/>
      <c r="E242" s="3"/>
      <c r="F242" s="3"/>
    </row>
    <row r="243" spans="3:6" ht="12.75">
      <c r="C243" s="3"/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/>
      <c r="D245" s="3"/>
      <c r="E245" s="3"/>
      <c r="F245" s="3"/>
    </row>
    <row r="246" spans="3:6" ht="12.75">
      <c r="C246" s="3"/>
      <c r="D246" s="3"/>
      <c r="E246" s="3"/>
      <c r="F246" s="3"/>
    </row>
    <row r="247" spans="3:6" ht="12.75">
      <c r="C247" s="3"/>
      <c r="D247" s="3"/>
      <c r="E247" s="3"/>
      <c r="F247" s="3"/>
    </row>
    <row r="248" spans="3:6" ht="12.75">
      <c r="C248" s="3"/>
      <c r="D248" s="3"/>
      <c r="E248" s="3"/>
      <c r="F248" s="3"/>
    </row>
    <row r="249" spans="3:6" ht="12.75">
      <c r="C249" s="3"/>
      <c r="D249" s="3"/>
      <c r="E249" s="3"/>
      <c r="F249" s="3"/>
    </row>
    <row r="250" spans="3:6" ht="12.75">
      <c r="C250" s="3"/>
      <c r="D250" s="3"/>
      <c r="E250" s="3"/>
      <c r="F250" s="3"/>
    </row>
    <row r="251" spans="3:6" ht="12.75">
      <c r="C251" s="3"/>
      <c r="D251" s="3"/>
      <c r="E251" s="3"/>
      <c r="F251" s="3"/>
    </row>
    <row r="252" spans="3:6" ht="12.75">
      <c r="C252" s="3"/>
      <c r="D252" s="3"/>
      <c r="E252" s="3"/>
      <c r="F252" s="3"/>
    </row>
    <row r="253" spans="3:6" ht="12.75">
      <c r="C253" s="3"/>
      <c r="D253" s="3"/>
      <c r="E253" s="3"/>
      <c r="F253" s="3"/>
    </row>
    <row r="254" spans="3:6" ht="12.75">
      <c r="C254" s="3"/>
      <c r="D254" s="3"/>
      <c r="E254" s="3"/>
      <c r="F254" s="3"/>
    </row>
    <row r="255" spans="3:6" ht="12.75">
      <c r="C255" s="3"/>
      <c r="D255" s="3"/>
      <c r="E255" s="3"/>
      <c r="F255" s="3"/>
    </row>
    <row r="256" spans="3:6" ht="12.75">
      <c r="C256" s="3"/>
      <c r="D256" s="3"/>
      <c r="E256" s="3"/>
      <c r="F256" s="3"/>
    </row>
    <row r="257" spans="3:6" ht="12.75">
      <c r="C257" s="3"/>
      <c r="D257" s="3"/>
      <c r="E257" s="3"/>
      <c r="F257" s="3"/>
    </row>
    <row r="258" spans="3:6" ht="12.75">
      <c r="C258" s="3"/>
      <c r="D258" s="3"/>
      <c r="E258" s="3"/>
      <c r="F258" s="3"/>
    </row>
    <row r="259" spans="3:6" ht="12.75">
      <c r="C259" s="3"/>
      <c r="D259" s="3"/>
      <c r="E259" s="3"/>
      <c r="F259" s="3"/>
    </row>
    <row r="260" spans="3:6" ht="12.75">
      <c r="C260" s="3"/>
      <c r="D260" s="3"/>
      <c r="E260" s="3"/>
      <c r="F260" s="3"/>
    </row>
    <row r="261" spans="3:6" ht="12.75">
      <c r="C261" s="3"/>
      <c r="D261" s="3"/>
      <c r="E261" s="3"/>
      <c r="F261" s="3"/>
    </row>
    <row r="262" spans="3:6" ht="12.75">
      <c r="C262" s="3"/>
      <c r="D262" s="3"/>
      <c r="E262" s="3"/>
      <c r="F262" s="3"/>
    </row>
    <row r="263" spans="3:6" ht="12.75">
      <c r="C263" s="3"/>
      <c r="D263" s="3"/>
      <c r="E263" s="3"/>
      <c r="F263" s="3"/>
    </row>
    <row r="264" spans="3:6" ht="12.75">
      <c r="C264" s="3"/>
      <c r="D264" s="3"/>
      <c r="E264" s="3"/>
      <c r="F264" s="3"/>
    </row>
    <row r="265" spans="3:6" ht="12.75">
      <c r="C265" s="3"/>
      <c r="D265" s="3"/>
      <c r="E265" s="3"/>
      <c r="F265" s="3"/>
    </row>
    <row r="266" spans="3:6" ht="12.75">
      <c r="C266" s="3"/>
      <c r="D266" s="3"/>
      <c r="E266" s="3"/>
      <c r="F266" s="3"/>
    </row>
    <row r="267" spans="3:6" ht="12.75">
      <c r="C267" s="3"/>
      <c r="D267" s="3"/>
      <c r="E267" s="3"/>
      <c r="F267" s="3"/>
    </row>
    <row r="268" spans="3:6" ht="12.75">
      <c r="C268" s="3"/>
      <c r="D268" s="3"/>
      <c r="E268" s="3"/>
      <c r="F268" s="3"/>
    </row>
    <row r="269" spans="3:6" ht="12.75">
      <c r="C269" s="3"/>
      <c r="D269" s="3"/>
      <c r="E269" s="3"/>
      <c r="F269" s="3"/>
    </row>
    <row r="270" spans="3:6" ht="12.75">
      <c r="C270" s="3"/>
      <c r="D270" s="3"/>
      <c r="E270" s="3"/>
      <c r="F270" s="3"/>
    </row>
    <row r="271" spans="3:6" ht="12.75">
      <c r="C271" s="3"/>
      <c r="D271" s="3"/>
      <c r="E271" s="3"/>
      <c r="F271" s="3"/>
    </row>
    <row r="272" spans="3:6" ht="12.75">
      <c r="C272" s="3"/>
      <c r="D272" s="3"/>
      <c r="E272" s="3"/>
      <c r="F272" s="3"/>
    </row>
    <row r="273" spans="3:6" ht="12.75">
      <c r="C273" s="3"/>
      <c r="D273" s="3"/>
      <c r="E273" s="3"/>
      <c r="F273" s="3"/>
    </row>
    <row r="274" spans="3:6" ht="12.75">
      <c r="C274" s="3"/>
      <c r="D274" s="3"/>
      <c r="E274" s="3"/>
      <c r="F274" s="3"/>
    </row>
    <row r="275" spans="3:6" ht="12.75">
      <c r="C275" s="3"/>
      <c r="D275" s="3"/>
      <c r="E275" s="3"/>
      <c r="F275" s="3"/>
    </row>
    <row r="276" spans="3:6" ht="12.75">
      <c r="C276" s="3"/>
      <c r="D276" s="3"/>
      <c r="E276" s="3"/>
      <c r="F276" s="3"/>
    </row>
    <row r="277" spans="3:6" ht="12.75">
      <c r="C277" s="3"/>
      <c r="D277" s="3"/>
      <c r="E277" s="3"/>
      <c r="F277" s="3"/>
    </row>
    <row r="278" spans="3:6" ht="12.75">
      <c r="C278" s="3"/>
      <c r="D278" s="3"/>
      <c r="E278" s="3"/>
      <c r="F278" s="3"/>
    </row>
    <row r="279" spans="3:6" ht="12.75">
      <c r="C279" s="3"/>
      <c r="D279" s="3"/>
      <c r="E279" s="3"/>
      <c r="F279" s="3"/>
    </row>
    <row r="280" spans="3:6" ht="12.75">
      <c r="C280" s="3"/>
      <c r="D280" s="3"/>
      <c r="E280" s="3"/>
      <c r="F280" s="3"/>
    </row>
    <row r="281" spans="3:6" ht="12.75">
      <c r="C281" s="3"/>
      <c r="D281" s="3"/>
      <c r="E281" s="3"/>
      <c r="F281" s="3"/>
    </row>
    <row r="282" spans="3:6" ht="12.75">
      <c r="C282" s="3"/>
      <c r="D282" s="3"/>
      <c r="E282" s="3"/>
      <c r="F282" s="3"/>
    </row>
    <row r="283" spans="3:6" ht="12.75">
      <c r="C283" s="3"/>
      <c r="D283" s="3"/>
      <c r="E283" s="3"/>
      <c r="F283" s="3"/>
    </row>
    <row r="284" spans="3:6" ht="12.75">
      <c r="C284" s="3"/>
      <c r="D284" s="3"/>
      <c r="E284" s="3"/>
      <c r="F284" s="3"/>
    </row>
    <row r="285" spans="3:6" ht="12.75">
      <c r="C285" s="3"/>
      <c r="D285" s="3"/>
      <c r="E285" s="3"/>
      <c r="F285" s="3"/>
    </row>
    <row r="286" spans="3:6" ht="12.75">
      <c r="C286" s="3"/>
      <c r="D286" s="3"/>
      <c r="E286" s="3"/>
      <c r="F286" s="3"/>
    </row>
    <row r="287" spans="3:6" ht="12.75">
      <c r="C287" s="3"/>
      <c r="D287" s="3"/>
      <c r="E287" s="3"/>
      <c r="F287" s="3"/>
    </row>
    <row r="288" spans="3:6" ht="12.75">
      <c r="C288" s="3"/>
      <c r="D288" s="3"/>
      <c r="E288" s="3"/>
      <c r="F288" s="3"/>
    </row>
    <row r="289" spans="3:6" ht="12.75">
      <c r="C289" s="3"/>
      <c r="D289" s="3"/>
      <c r="E289" s="3"/>
      <c r="F289" s="3"/>
    </row>
    <row r="290" spans="3:6" ht="12.75">
      <c r="C290" s="3"/>
      <c r="D290" s="3"/>
      <c r="E290" s="3"/>
      <c r="F290" s="3"/>
    </row>
    <row r="291" spans="3:6" ht="12.75">
      <c r="C291" s="3"/>
      <c r="D291" s="3"/>
      <c r="E291" s="3"/>
      <c r="F291" s="3"/>
    </row>
    <row r="292" spans="3:6" ht="12.75">
      <c r="C292" s="3"/>
      <c r="D292" s="3"/>
      <c r="E292" s="3"/>
      <c r="F292" s="3"/>
    </row>
    <row r="293" spans="3:6" ht="12.75">
      <c r="C293" s="3"/>
      <c r="D293" s="3"/>
      <c r="E293" s="3"/>
      <c r="F293" s="3"/>
    </row>
    <row r="294" spans="3:6" ht="12.75">
      <c r="C294" s="3"/>
      <c r="D294" s="3"/>
      <c r="E294" s="3"/>
      <c r="F294" s="3"/>
    </row>
    <row r="295" spans="3:6" ht="12.75">
      <c r="C295" s="3"/>
      <c r="D295" s="3"/>
      <c r="E295" s="3"/>
      <c r="F295" s="3"/>
    </row>
    <row r="296" spans="3:6" ht="12.75">
      <c r="C296" s="3"/>
      <c r="D296" s="3"/>
      <c r="E296" s="3"/>
      <c r="F296" s="3"/>
    </row>
    <row r="297" spans="3:6" ht="12.75">
      <c r="C297" s="3"/>
      <c r="D297" s="3"/>
      <c r="E297" s="3"/>
      <c r="F297" s="3"/>
    </row>
    <row r="298" spans="3:6" ht="12.75">
      <c r="C298" s="3"/>
      <c r="D298" s="3"/>
      <c r="E298" s="3"/>
      <c r="F298" s="3"/>
    </row>
    <row r="299" spans="3:6" ht="12.75">
      <c r="C299" s="3"/>
      <c r="D299" s="3"/>
      <c r="E299" s="3"/>
      <c r="F299" s="3"/>
    </row>
    <row r="300" spans="3:6" ht="12.75">
      <c r="C300" s="3"/>
      <c r="D300" s="3"/>
      <c r="E300" s="3"/>
      <c r="F300" s="3"/>
    </row>
    <row r="301" spans="3:6" ht="12.75">
      <c r="C301" s="3"/>
      <c r="D301" s="3"/>
      <c r="E301" s="3"/>
      <c r="F301" s="3"/>
    </row>
    <row r="302" spans="3:6" ht="12.75">
      <c r="C302" s="3"/>
      <c r="D302" s="3"/>
      <c r="E302" s="3"/>
      <c r="F302" s="3"/>
    </row>
    <row r="303" spans="3:6" ht="12.75">
      <c r="C303" s="3"/>
      <c r="D303" s="3"/>
      <c r="E303" s="3"/>
      <c r="F303" s="3"/>
    </row>
    <row r="304" spans="3:6" ht="12.75">
      <c r="C304" s="3"/>
      <c r="D304" s="3"/>
      <c r="E304" s="3"/>
      <c r="F304" s="3"/>
    </row>
    <row r="305" spans="3:6" ht="12.75">
      <c r="C305" s="3"/>
      <c r="D305" s="3"/>
      <c r="E305" s="3"/>
      <c r="F305" s="3"/>
    </row>
    <row r="306" spans="3:6" ht="12.75">
      <c r="C306" s="3"/>
      <c r="D306" s="3"/>
      <c r="E306" s="3"/>
      <c r="F306" s="3"/>
    </row>
    <row r="307" spans="3:6" ht="12.75">
      <c r="C307" s="3"/>
      <c r="D307" s="3"/>
      <c r="E307" s="3"/>
      <c r="F307" s="3"/>
    </row>
    <row r="308" spans="3:6" ht="12.75">
      <c r="C308" s="3"/>
      <c r="D308" s="3"/>
      <c r="E308" s="3"/>
      <c r="F308" s="3"/>
    </row>
    <row r="309" spans="3:6" ht="12.75">
      <c r="C309" s="3"/>
      <c r="D309" s="3"/>
      <c r="E309" s="3"/>
      <c r="F309" s="3"/>
    </row>
    <row r="310" spans="3:6" ht="12.75">
      <c r="C310" s="3"/>
      <c r="D310" s="3"/>
      <c r="E310" s="3"/>
      <c r="F310" s="3"/>
    </row>
    <row r="311" spans="3:6" ht="12.75">
      <c r="C311" s="3"/>
      <c r="D311" s="3"/>
      <c r="E311" s="3"/>
      <c r="F311" s="3"/>
    </row>
    <row r="312" spans="3:6" ht="12.75">
      <c r="C312" s="3"/>
      <c r="D312" s="3"/>
      <c r="E312" s="3"/>
      <c r="F312" s="3"/>
    </row>
    <row r="313" spans="3:6" ht="12.75">
      <c r="C313" s="3"/>
      <c r="D313" s="3"/>
      <c r="E313" s="3"/>
      <c r="F313" s="3"/>
    </row>
    <row r="314" spans="3:6" ht="12.75">
      <c r="C314" s="3"/>
      <c r="D314" s="3"/>
      <c r="E314" s="3"/>
      <c r="F314" s="3"/>
    </row>
    <row r="315" spans="3:6" ht="12.75">
      <c r="C315" s="3"/>
      <c r="D315" s="3"/>
      <c r="E315" s="3"/>
      <c r="F315" s="3"/>
    </row>
    <row r="316" spans="3:6" ht="12.75">
      <c r="C316" s="3"/>
      <c r="D316" s="3"/>
      <c r="E316" s="3"/>
      <c r="F316" s="3"/>
    </row>
    <row r="317" spans="3:6" ht="12.75">
      <c r="C317" s="3"/>
      <c r="D317" s="3"/>
      <c r="E317" s="3"/>
      <c r="F317" s="3"/>
    </row>
    <row r="318" spans="3:6" ht="12.75">
      <c r="C318" s="3"/>
      <c r="D318" s="3"/>
      <c r="E318" s="3"/>
      <c r="F318" s="3"/>
    </row>
    <row r="319" spans="3:6" ht="12.75">
      <c r="C319" s="3"/>
      <c r="D319" s="3"/>
      <c r="E319" s="3"/>
      <c r="F319" s="3"/>
    </row>
    <row r="320" spans="3:6" ht="12.75">
      <c r="C320" s="3"/>
      <c r="D320" s="3"/>
      <c r="E320" s="3"/>
      <c r="F320" s="3"/>
    </row>
    <row r="321" spans="3:6" ht="12.75">
      <c r="C321" s="3"/>
      <c r="D321" s="3"/>
      <c r="E321" s="3"/>
      <c r="F321" s="3"/>
    </row>
    <row r="322" spans="3:6" ht="12.75">
      <c r="C322" s="3"/>
      <c r="D322" s="3"/>
      <c r="E322" s="3"/>
      <c r="F322" s="3"/>
    </row>
    <row r="323" spans="3:6" ht="12.75">
      <c r="C323" s="3"/>
      <c r="D323" s="3"/>
      <c r="E323" s="3"/>
      <c r="F323" s="3"/>
    </row>
    <row r="324" spans="3:6" ht="12.75">
      <c r="C324" s="3"/>
      <c r="D324" s="3"/>
      <c r="E324" s="3"/>
      <c r="F324" s="3"/>
    </row>
    <row r="325" spans="3:6" ht="12.75">
      <c r="C325" s="3"/>
      <c r="D325" s="3"/>
      <c r="E325" s="3"/>
      <c r="F325" s="3"/>
    </row>
    <row r="326" spans="3:6" ht="12.75">
      <c r="C326" s="3"/>
      <c r="D326" s="3"/>
      <c r="E326" s="3"/>
      <c r="F326" s="3"/>
    </row>
    <row r="327" spans="3:6" ht="12.75">
      <c r="C327" s="3"/>
      <c r="D327" s="3"/>
      <c r="E327" s="3"/>
      <c r="F327" s="3"/>
    </row>
    <row r="328" spans="3:6" ht="12.75">
      <c r="C328" s="3"/>
      <c r="D328" s="3"/>
      <c r="E328" s="3"/>
      <c r="F328" s="3"/>
    </row>
    <row r="329" spans="3:6" ht="12.75">
      <c r="C329" s="3"/>
      <c r="D329" s="3"/>
      <c r="E329" s="3"/>
      <c r="F329" s="3"/>
    </row>
    <row r="330" spans="3:6" ht="12.75">
      <c r="C330" s="3"/>
      <c r="D330" s="3"/>
      <c r="E330" s="3"/>
      <c r="F330" s="3"/>
    </row>
    <row r="331" spans="3:6" ht="12.75">
      <c r="C331" s="3"/>
      <c r="D331" s="3"/>
      <c r="E331" s="3"/>
      <c r="F331" s="3"/>
    </row>
    <row r="332" spans="3:6" ht="12.75">
      <c r="C332" s="3"/>
      <c r="D332" s="3"/>
      <c r="E332" s="3"/>
      <c r="F332" s="3"/>
    </row>
    <row r="333" spans="3:6" ht="12.75">
      <c r="C333" s="3"/>
      <c r="D333" s="3"/>
      <c r="E333" s="3"/>
      <c r="F333" s="3"/>
    </row>
    <row r="334" spans="3:6" ht="12.75">
      <c r="C334" s="3"/>
      <c r="D334" s="3"/>
      <c r="E334" s="3"/>
      <c r="F334" s="3"/>
    </row>
    <row r="335" spans="3:6" ht="12.75">
      <c r="C335" s="3"/>
      <c r="D335" s="3"/>
      <c r="E335" s="3"/>
      <c r="F335" s="3"/>
    </row>
    <row r="336" spans="3:6" ht="12.75">
      <c r="C336" s="3"/>
      <c r="D336" s="3"/>
      <c r="E336" s="3"/>
      <c r="F336" s="3"/>
    </row>
    <row r="337" spans="3:6" ht="12.75">
      <c r="C337" s="3"/>
      <c r="D337" s="3"/>
      <c r="E337" s="3"/>
      <c r="F337" s="3"/>
    </row>
    <row r="338" spans="3:6" ht="12.75">
      <c r="C338" s="3"/>
      <c r="D338" s="3"/>
      <c r="E338" s="3"/>
      <c r="F338" s="3"/>
    </row>
    <row r="339" spans="3:6" ht="12.75">
      <c r="C339" s="3"/>
      <c r="D339" s="3"/>
      <c r="E339" s="3"/>
      <c r="F339" s="3"/>
    </row>
    <row r="340" spans="3:6" ht="12.75">
      <c r="C340" s="3"/>
      <c r="D340" s="3"/>
      <c r="E340" s="3"/>
      <c r="F340" s="3"/>
    </row>
    <row r="341" spans="3:6" ht="12.75">
      <c r="C341" s="3"/>
      <c r="D341" s="3"/>
      <c r="E341" s="3"/>
      <c r="F341" s="3"/>
    </row>
    <row r="342" spans="3:6" ht="12.75">
      <c r="C342" s="3"/>
      <c r="D342" s="3"/>
      <c r="E342" s="3"/>
      <c r="F342" s="3"/>
    </row>
    <row r="343" spans="3:6" ht="12.75">
      <c r="C343" s="3"/>
      <c r="D343" s="3"/>
      <c r="E343" s="3"/>
      <c r="F343" s="3"/>
    </row>
    <row r="344" spans="3:6" ht="12.75">
      <c r="C344" s="3"/>
      <c r="D344" s="3"/>
      <c r="E344" s="3"/>
      <c r="F344" s="3"/>
    </row>
    <row r="345" spans="3:6" ht="12.75">
      <c r="C345" s="3"/>
      <c r="D345" s="3"/>
      <c r="E345" s="3"/>
      <c r="F345" s="3"/>
    </row>
    <row r="346" spans="3:6" ht="12.75">
      <c r="C346" s="3"/>
      <c r="D346" s="3"/>
      <c r="E346" s="3"/>
      <c r="F346" s="3"/>
    </row>
    <row r="347" spans="3:6" ht="12.75">
      <c r="C347" s="3"/>
      <c r="D347" s="3"/>
      <c r="E347" s="3"/>
      <c r="F347" s="3"/>
    </row>
    <row r="348" spans="3:6" ht="12.75">
      <c r="C348" s="3"/>
      <c r="D348" s="3"/>
      <c r="E348" s="3"/>
      <c r="F348" s="3"/>
    </row>
    <row r="349" spans="3:6" ht="12.75">
      <c r="C349" s="3"/>
      <c r="D349" s="3"/>
      <c r="E349" s="3"/>
      <c r="F349" s="3"/>
    </row>
    <row r="350" spans="3:6" ht="12.75">
      <c r="C350" s="3"/>
      <c r="D350" s="3"/>
      <c r="E350" s="3"/>
      <c r="F350" s="3"/>
    </row>
    <row r="351" spans="3:6" ht="12.75">
      <c r="C351" s="3"/>
      <c r="D351" s="3"/>
      <c r="E351" s="3"/>
      <c r="F351" s="3"/>
    </row>
    <row r="352" spans="3:6" ht="12.75">
      <c r="C352" s="3"/>
      <c r="D352" s="3"/>
      <c r="E352" s="3"/>
      <c r="F352" s="3"/>
    </row>
    <row r="353" spans="3:6" ht="12.75">
      <c r="C353" s="3"/>
      <c r="D353" s="3"/>
      <c r="E353" s="3"/>
      <c r="F353" s="3"/>
    </row>
    <row r="354" spans="3:6" ht="12.75">
      <c r="C354" s="3"/>
      <c r="D354" s="3"/>
      <c r="E354" s="3"/>
      <c r="F354" s="3"/>
    </row>
    <row r="355" spans="3:6" ht="12.75">
      <c r="C355" s="3"/>
      <c r="D355" s="3"/>
      <c r="E355" s="3"/>
      <c r="F355" s="3"/>
    </row>
    <row r="356" spans="3:6" ht="12.75">
      <c r="C356" s="3"/>
      <c r="D356" s="3"/>
      <c r="E356" s="3"/>
      <c r="F356" s="3"/>
    </row>
    <row r="357" spans="3:6" ht="12.75">
      <c r="C357" s="3"/>
      <c r="D357" s="3"/>
      <c r="E357" s="3"/>
      <c r="F357" s="3"/>
    </row>
    <row r="358" spans="3:6" ht="12.75">
      <c r="C358" s="3"/>
      <c r="D358" s="3"/>
      <c r="E358" s="3"/>
      <c r="F358" s="3"/>
    </row>
    <row r="359" spans="3:6" ht="12.75">
      <c r="C359" s="3"/>
      <c r="D359" s="3"/>
      <c r="E359" s="3"/>
      <c r="F359" s="3"/>
    </row>
    <row r="360" spans="3:6" ht="12.75">
      <c r="C360" s="3"/>
      <c r="D360" s="3"/>
      <c r="E360" s="3"/>
      <c r="F360" s="3"/>
    </row>
    <row r="361" spans="3:6" ht="12.75">
      <c r="C361" s="3"/>
      <c r="D361" s="3"/>
      <c r="E361" s="3"/>
      <c r="F361" s="3"/>
    </row>
  </sheetData>
  <sheetProtection password="CAEB" sheet="1"/>
  <mergeCells count="1">
    <mergeCell ref="A1:G1"/>
  </mergeCells>
  <conditionalFormatting sqref="G8">
    <cfRule type="cellIs" priority="1" dxfId="0" operator="greaterThan" stopIfTrue="1">
      <formula>$K$8</formula>
    </cfRule>
    <cfRule type="cellIs" priority="2" dxfId="0" operator="lessThan" stopIfTrue="1">
      <formula>$L$8</formula>
    </cfRule>
  </conditionalFormatting>
  <conditionalFormatting sqref="I12">
    <cfRule type="cellIs" priority="3" dxfId="5" operator="greaterThan" stopIfTrue="1">
      <formula>30</formula>
    </cfRule>
  </conditionalFormatting>
  <conditionalFormatting sqref="G11">
    <cfRule type="cellIs" priority="4" dxfId="0" operator="lessThanOrEqual" stopIfTrue="1">
      <formula>0</formula>
    </cfRule>
  </conditionalFormatting>
  <conditionalFormatting sqref="G10">
    <cfRule type="cellIs" priority="5" dxfId="0" operator="greaterThan" stopIfTrue="1">
      <formula>$K$10</formula>
    </cfRule>
    <cfRule type="cellIs" priority="6" dxfId="0" operator="lessThan" stopIfTrue="1">
      <formula>$L$10</formula>
    </cfRule>
    <cfRule type="cellIs" priority="7" dxfId="0" operator="lessThanOrEqual" stopIfTrue="1">
      <formula>0</formula>
    </cfRule>
  </conditionalFormatting>
  <conditionalFormatting sqref="G12">
    <cfRule type="cellIs" priority="8" dxfId="0" operator="lessThan" stopIfTrue="1">
      <formula>1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64" r:id="rId3"/>
  <rowBreaks count="1" manualBreakCount="1">
    <brk id="6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DP36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421875" style="233" customWidth="1"/>
    <col min="2" max="2" width="65.140625" style="233" customWidth="1"/>
    <col min="3" max="3" width="6.57421875" style="233" hidden="1" customWidth="1"/>
    <col min="4" max="4" width="7.421875" style="233" hidden="1" customWidth="1"/>
    <col min="5" max="5" width="8.7109375" style="233" hidden="1" customWidth="1"/>
    <col min="6" max="6" width="9.140625" style="233" hidden="1" customWidth="1"/>
    <col min="7" max="7" width="16.421875" style="233" customWidth="1"/>
    <col min="8" max="16384" width="9.140625" style="233" customWidth="1"/>
  </cols>
  <sheetData>
    <row r="1" spans="1:120" s="47" customFormat="1" ht="42" customHeight="1" thickBot="1">
      <c r="A1" s="369" t="str">
        <f>"ФИНАНСОВО-ИКОНОМИЧЕСКИ ПОКАЗАТЕЛИ НА "&amp;Danni!D3&amp;"ОТ "&amp;Danni!$R$14&amp;" ДО "&amp;Danni!G3</f>
        <v>ФИНАНСОВО-ИКОНОМИЧЕСКИ ПОКАЗАТЕЛИ НА ---------------------------ОТ 01-01-2013 ДО 28-02-2013</v>
      </c>
      <c r="B1" s="370"/>
      <c r="C1" s="370"/>
      <c r="D1" s="370"/>
      <c r="E1" s="370"/>
      <c r="F1" s="370"/>
      <c r="G1" s="371"/>
      <c r="H1" s="234"/>
      <c r="I1" s="234"/>
      <c r="J1" s="234"/>
      <c r="K1" s="234"/>
      <c r="L1" s="234"/>
      <c r="M1" s="234"/>
      <c r="N1" s="234"/>
      <c r="O1" s="23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</row>
    <row r="2" spans="1:21" s="52" customFormat="1" ht="26.25" customHeight="1" thickBot="1">
      <c r="A2" s="36"/>
      <c r="B2" s="93" t="s">
        <v>130</v>
      </c>
      <c r="C2" s="237" t="s">
        <v>124</v>
      </c>
      <c r="D2" s="237" t="s">
        <v>114</v>
      </c>
      <c r="E2" s="237" t="s">
        <v>115</v>
      </c>
      <c r="F2" s="237" t="s">
        <v>126</v>
      </c>
      <c r="G2" s="172" t="s">
        <v>475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7" s="51" customFormat="1" ht="12" customHeight="1" thickBot="1">
      <c r="A3" s="165">
        <v>1</v>
      </c>
      <c r="B3" s="66">
        <v>2</v>
      </c>
      <c r="C3" s="66"/>
      <c r="D3" s="66"/>
      <c r="E3" s="66"/>
      <c r="F3" s="66"/>
      <c r="G3" s="67">
        <v>3</v>
      </c>
    </row>
    <row r="4" spans="1:7" ht="12.75">
      <c r="A4" s="238">
        <v>1</v>
      </c>
      <c r="B4" s="236" t="s">
        <v>539</v>
      </c>
      <c r="C4" s="68" t="str">
        <f>Danni!$B$3</f>
        <v>-----------</v>
      </c>
      <c r="D4" s="68" t="str">
        <f>Danni!$E$3</f>
        <v>2013</v>
      </c>
      <c r="E4" s="68">
        <f>Danni!$F$3</f>
        <v>2</v>
      </c>
      <c r="F4" s="68" t="s">
        <v>571</v>
      </c>
      <c r="G4" s="268">
        <f>1!G21-1!G65</f>
        <v>0</v>
      </c>
    </row>
    <row r="5" spans="1:7" s="236" customFormat="1" ht="12.75">
      <c r="A5" s="238">
        <f>A4+1</f>
        <v>2</v>
      </c>
      <c r="B5" s="236" t="s">
        <v>553</v>
      </c>
      <c r="C5" s="68" t="str">
        <f>Danni!$B$3</f>
        <v>-----------</v>
      </c>
      <c r="D5" s="68" t="str">
        <f>Danni!$E$3</f>
        <v>2013</v>
      </c>
      <c r="E5" s="68">
        <f>Danni!$F$3</f>
        <v>2</v>
      </c>
      <c r="F5" s="68" t="s">
        <v>572</v>
      </c>
      <c r="G5" s="269" t="str">
        <f>IF(1!G44=0,"N/A",1!G46/1!G44)</f>
        <v>N/A</v>
      </c>
    </row>
    <row r="6" spans="1:7" s="236" customFormat="1" ht="12.75">
      <c r="A6" s="238">
        <f aca="true" t="shared" si="0" ref="A6:A36">A5+1</f>
        <v>3</v>
      </c>
      <c r="B6" s="236" t="s">
        <v>554</v>
      </c>
      <c r="C6" s="68" t="str">
        <f>Danni!$B$3</f>
        <v>-----------</v>
      </c>
      <c r="D6" s="68" t="str">
        <f>Danni!$E$3</f>
        <v>2013</v>
      </c>
      <c r="E6" s="68">
        <f>Danni!$F$3</f>
        <v>2</v>
      </c>
      <c r="F6" s="68" t="s">
        <v>573</v>
      </c>
      <c r="G6" s="269" t="str">
        <f>IF(1!G79=0,"N/A",(1!G54+1!G65)/1!G79)</f>
        <v>N/A</v>
      </c>
    </row>
    <row r="7" spans="1:7" s="236" customFormat="1" ht="12.75">
      <c r="A7" s="238">
        <f t="shared" si="0"/>
        <v>4</v>
      </c>
      <c r="B7" s="236" t="s">
        <v>555</v>
      </c>
      <c r="C7" s="68" t="str">
        <f>Danni!$B$3</f>
        <v>-----------</v>
      </c>
      <c r="D7" s="68" t="str">
        <f>Danni!$E$3</f>
        <v>2013</v>
      </c>
      <c r="E7" s="68">
        <f>Danni!$F$3</f>
        <v>2</v>
      </c>
      <c r="F7" s="68" t="s">
        <v>574</v>
      </c>
      <c r="G7" s="269" t="str">
        <f>IF((1!G54+1!G65)=0,"N/A",1!G46/(1!G54+1!G65))</f>
        <v>N/A</v>
      </c>
    </row>
    <row r="8" spans="1:7" s="236" customFormat="1" ht="12.75">
      <c r="A8" s="238">
        <f t="shared" si="0"/>
        <v>5</v>
      </c>
      <c r="B8" s="236" t="s">
        <v>556</v>
      </c>
      <c r="C8" s="68" t="str">
        <f>Danni!$B$3</f>
        <v>-----------</v>
      </c>
      <c r="D8" s="68" t="str">
        <f>Danni!$E$3</f>
        <v>2013</v>
      </c>
      <c r="E8" s="68">
        <f>Danni!$F$3</f>
        <v>2</v>
      </c>
      <c r="F8" s="68" t="s">
        <v>575</v>
      </c>
      <c r="G8" s="269" t="str">
        <f>IF((1!G66)=0,"N/A",(1!G21-1!G65)/1!G66)</f>
        <v>N/A</v>
      </c>
    </row>
    <row r="9" spans="1:7" s="236" customFormat="1" ht="12.75">
      <c r="A9" s="238">
        <f t="shared" si="0"/>
        <v>6</v>
      </c>
      <c r="B9" s="236" t="s">
        <v>557</v>
      </c>
      <c r="C9" s="68" t="str">
        <f>Danni!$B$3</f>
        <v>-----------</v>
      </c>
      <c r="D9" s="68" t="str">
        <f>Danni!$E$3</f>
        <v>2013</v>
      </c>
      <c r="E9" s="68">
        <f>Danni!$F$3</f>
        <v>2</v>
      </c>
      <c r="F9" s="68" t="s">
        <v>576</v>
      </c>
      <c r="G9" s="269" t="str">
        <f>IF((1!G8)=0,"N/A",1!G46/1!G8)</f>
        <v>N/A</v>
      </c>
    </row>
    <row r="10" spans="1:7" s="236" customFormat="1" ht="12.75">
      <c r="A10" s="238">
        <f t="shared" si="0"/>
        <v>7</v>
      </c>
      <c r="B10" s="236" t="s">
        <v>558</v>
      </c>
      <c r="C10" s="68" t="str">
        <f>Danni!$B$3</f>
        <v>-----------</v>
      </c>
      <c r="D10" s="68" t="str">
        <f>Danni!$E$3</f>
        <v>2013</v>
      </c>
      <c r="E10" s="68">
        <f>Danni!$F$3</f>
        <v>2</v>
      </c>
      <c r="F10" s="68" t="s">
        <v>577</v>
      </c>
      <c r="G10" s="269" t="str">
        <f>IF((1!G44)=0,"N/A",1!G8/1!G44)</f>
        <v>N/A</v>
      </c>
    </row>
    <row r="11" spans="1:7" s="236" customFormat="1" ht="12.75">
      <c r="A11" s="238">
        <f t="shared" si="0"/>
        <v>8</v>
      </c>
      <c r="B11" s="236" t="s">
        <v>559</v>
      </c>
      <c r="C11" s="68" t="str">
        <f>Danni!$B$3</f>
        <v>-----------</v>
      </c>
      <c r="D11" s="68" t="str">
        <f>Danni!$E$3</f>
        <v>2013</v>
      </c>
      <c r="E11" s="68">
        <f>Danni!$F$3</f>
        <v>2</v>
      </c>
      <c r="F11" s="68" t="s">
        <v>578</v>
      </c>
      <c r="G11" s="268">
        <f>1!G46+1!G54</f>
        <v>0</v>
      </c>
    </row>
    <row r="12" spans="1:7" s="236" customFormat="1" ht="12.75">
      <c r="A12" s="238">
        <f t="shared" si="0"/>
        <v>9</v>
      </c>
      <c r="B12" s="236" t="s">
        <v>560</v>
      </c>
      <c r="C12" s="68" t="str">
        <f>Danni!$B$3</f>
        <v>-----------</v>
      </c>
      <c r="D12" s="68" t="str">
        <f>Danni!$E$3</f>
        <v>2013</v>
      </c>
      <c r="E12" s="68">
        <f>Danni!$F$3</f>
        <v>2</v>
      </c>
      <c r="F12" s="68" t="s">
        <v>579</v>
      </c>
      <c r="G12" s="269" t="str">
        <f>IF(1!G65=0,"N/A",1!G21/1!G65)</f>
        <v>N/A</v>
      </c>
    </row>
    <row r="13" spans="1:7" s="236" customFormat="1" ht="12.75">
      <c r="A13" s="238">
        <f t="shared" si="0"/>
        <v>10</v>
      </c>
      <c r="B13" s="236" t="s">
        <v>561</v>
      </c>
      <c r="C13" s="68" t="str">
        <f>Danni!$B$3</f>
        <v>-----------</v>
      </c>
      <c r="D13" s="68" t="str">
        <f>Danni!$E$3</f>
        <v>2013</v>
      </c>
      <c r="E13" s="68">
        <f>Danni!$F$3</f>
        <v>2</v>
      </c>
      <c r="F13" s="68" t="s">
        <v>580</v>
      </c>
      <c r="G13" s="269" t="str">
        <f>IF(1!G65=0,"N/A",(1!G29+1!G37+1!G38)/1!G65)</f>
        <v>N/A</v>
      </c>
    </row>
    <row r="14" spans="1:7" s="236" customFormat="1" ht="12.75">
      <c r="A14" s="238">
        <f t="shared" si="0"/>
        <v>11</v>
      </c>
      <c r="B14" s="236" t="s">
        <v>562</v>
      </c>
      <c r="C14" s="68" t="str">
        <f>Danni!$B$3</f>
        <v>-----------</v>
      </c>
      <c r="D14" s="68" t="str">
        <f>Danni!$E$3</f>
        <v>2013</v>
      </c>
      <c r="E14" s="68">
        <f>Danni!$F$3</f>
        <v>2</v>
      </c>
      <c r="F14" s="68" t="s">
        <v>581</v>
      </c>
      <c r="G14" s="269" t="str">
        <f>IF(1!G65=0,"N/A",1!G38/1!G65)</f>
        <v>N/A</v>
      </c>
    </row>
    <row r="15" spans="1:7" s="236" customFormat="1" ht="12.75">
      <c r="A15" s="238">
        <f t="shared" si="0"/>
        <v>12</v>
      </c>
      <c r="B15" s="236" t="s">
        <v>563</v>
      </c>
      <c r="C15" s="68" t="str">
        <f>Danni!$B$3</f>
        <v>-----------</v>
      </c>
      <c r="D15" s="68" t="str">
        <f>Danni!$E$3</f>
        <v>2013</v>
      </c>
      <c r="E15" s="68">
        <f>Danni!$F$3</f>
        <v>2</v>
      </c>
      <c r="F15" s="68" t="s">
        <v>582</v>
      </c>
      <c r="G15" s="269" t="str">
        <f>IF(1!G66=0,"N/A",1!G29/1!G66)</f>
        <v>N/A</v>
      </c>
    </row>
    <row r="16" spans="1:7" s="236" customFormat="1" ht="12.75">
      <c r="A16" s="238">
        <f t="shared" si="0"/>
        <v>13</v>
      </c>
      <c r="B16" s="236" t="s">
        <v>604</v>
      </c>
      <c r="C16" s="68" t="str">
        <f>Danni!$B$3</f>
        <v>-----------</v>
      </c>
      <c r="D16" s="68" t="str">
        <f>Danni!$E$3</f>
        <v>2013</v>
      </c>
      <c r="E16" s="68">
        <f>Danni!$F$3</f>
        <v>2</v>
      </c>
      <c r="F16" s="68" t="s">
        <v>583</v>
      </c>
      <c r="G16" s="270" t="str">
        <f>IF(1!G46=0,"N/A",(2!G9+2!G36)/1!G46)</f>
        <v>N/A</v>
      </c>
    </row>
    <row r="17" spans="1:7" s="236" customFormat="1" ht="12.75">
      <c r="A17" s="238">
        <f t="shared" si="0"/>
        <v>14</v>
      </c>
      <c r="B17" s="236" t="s">
        <v>564</v>
      </c>
      <c r="C17" s="68" t="str">
        <f>Danni!$B$3</f>
        <v>-----------</v>
      </c>
      <c r="D17" s="68" t="str">
        <f>Danni!$E$3</f>
        <v>2013</v>
      </c>
      <c r="E17" s="68">
        <f>Danni!$F$3</f>
        <v>2</v>
      </c>
      <c r="F17" s="68" t="s">
        <v>584</v>
      </c>
      <c r="G17" s="269" t="str">
        <f>IF(1!G44=0,"N/A",(2!G9+2!G36)/1!G44)</f>
        <v>N/A</v>
      </c>
    </row>
    <row r="18" spans="1:7" s="236" customFormat="1" ht="12.75">
      <c r="A18" s="238">
        <f t="shared" si="0"/>
        <v>15</v>
      </c>
      <c r="B18" s="236" t="s">
        <v>565</v>
      </c>
      <c r="C18" s="68" t="str">
        <f>Danni!$B$3</f>
        <v>-----------</v>
      </c>
      <c r="D18" s="68" t="str">
        <f>Danni!$E$3</f>
        <v>2013</v>
      </c>
      <c r="E18" s="68">
        <f>Danni!$F$3</f>
        <v>2</v>
      </c>
      <c r="F18" s="68" t="s">
        <v>585</v>
      </c>
      <c r="G18" s="269" t="str">
        <f>IF(1!G8=0,"N/A",(2!G9+2!G36)/1!G8)</f>
        <v>N/A</v>
      </c>
    </row>
    <row r="19" spans="1:7" s="236" customFormat="1" ht="12.75">
      <c r="A19" s="238">
        <f t="shared" si="0"/>
        <v>16</v>
      </c>
      <c r="B19" s="236" t="s">
        <v>566</v>
      </c>
      <c r="C19" s="68" t="str">
        <f>Danni!$B$3</f>
        <v>-----------</v>
      </c>
      <c r="D19" s="68" t="str">
        <f>Danni!$E$3</f>
        <v>2013</v>
      </c>
      <c r="E19" s="68">
        <f>Danni!$F$3</f>
        <v>2</v>
      </c>
      <c r="F19" s="68" t="s">
        <v>586</v>
      </c>
      <c r="G19" s="269" t="str">
        <f>IF((1!G21-1!G65)=0,"N/A",(2!G9+2!G36)/(1!G21-1!G65))</f>
        <v>N/A</v>
      </c>
    </row>
    <row r="20" spans="1:7" s="236" customFormat="1" ht="12.75">
      <c r="A20" s="238">
        <f t="shared" si="0"/>
        <v>17</v>
      </c>
      <c r="B20" s="236" t="s">
        <v>567</v>
      </c>
      <c r="C20" s="68" t="str">
        <f>Danni!$B$3</f>
        <v>-----------</v>
      </c>
      <c r="D20" s="68" t="str">
        <f>Danni!$E$3</f>
        <v>2013</v>
      </c>
      <c r="E20" s="68">
        <f>Danni!$F$3</f>
        <v>2</v>
      </c>
      <c r="F20" s="68" t="s">
        <v>587</v>
      </c>
      <c r="G20" s="269" t="str">
        <f>IF((1!G54+1!G46)=0,"N/A",(2!G9+2!G36)/(1!G54+1!G46))</f>
        <v>N/A</v>
      </c>
    </row>
    <row r="21" spans="1:7" s="236" customFormat="1" ht="12.75">
      <c r="A21" s="238">
        <f t="shared" si="0"/>
        <v>18</v>
      </c>
      <c r="B21" s="236" t="s">
        <v>568</v>
      </c>
      <c r="C21" s="68" t="str">
        <f>Danni!$B$3</f>
        <v>-----------</v>
      </c>
      <c r="D21" s="68" t="str">
        <f>Danni!$E$3</f>
        <v>2013</v>
      </c>
      <c r="E21" s="68">
        <f>Danni!$F$3</f>
        <v>2</v>
      </c>
      <c r="F21" s="68" t="s">
        <v>588</v>
      </c>
      <c r="G21" s="269" t="str">
        <f>IF(1!G22=0,"N/A",(2!G9+2!G36)/1!G22)</f>
        <v>N/A</v>
      </c>
    </row>
    <row r="22" spans="1:7" s="236" customFormat="1" ht="12.75">
      <c r="A22" s="238">
        <f t="shared" si="0"/>
        <v>19</v>
      </c>
      <c r="B22" s="236" t="s">
        <v>569</v>
      </c>
      <c r="C22" s="68" t="str">
        <f>Danni!$B$3</f>
        <v>-----------</v>
      </c>
      <c r="D22" s="68" t="str">
        <f>Danni!$E$3</f>
        <v>2013</v>
      </c>
      <c r="E22" s="68">
        <f>Danni!$F$3</f>
        <v>2</v>
      </c>
      <c r="F22" s="68" t="s">
        <v>589</v>
      </c>
      <c r="G22" s="269" t="e">
        <f>IF(Danni!F3=0,"N/A",(1/G21)*365/12*Danni!F3)</f>
        <v>#VALUE!</v>
      </c>
    </row>
    <row r="23" spans="1:7" s="236" customFormat="1" ht="12.75">
      <c r="A23" s="238">
        <f t="shared" si="0"/>
        <v>20</v>
      </c>
      <c r="B23" s="69" t="s">
        <v>542</v>
      </c>
      <c r="C23" s="68" t="str">
        <f>Danni!$B$3</f>
        <v>-----------</v>
      </c>
      <c r="D23" s="68" t="str">
        <f>Danni!$E$3</f>
        <v>2013</v>
      </c>
      <c r="E23" s="68">
        <f>Danni!$F$3</f>
        <v>2</v>
      </c>
      <c r="F23" s="68" t="s">
        <v>590</v>
      </c>
      <c r="G23" s="269" t="str">
        <f>IF((2!G9+2!G36)=0,"N/A",(2!G67-2!G86)/(2!G9+2!G36))</f>
        <v>N/A</v>
      </c>
    </row>
    <row r="24" spans="1:7" s="236" customFormat="1" ht="12.75">
      <c r="A24" s="238">
        <f t="shared" si="0"/>
        <v>21</v>
      </c>
      <c r="B24" s="69" t="s">
        <v>543</v>
      </c>
      <c r="C24" s="68" t="str">
        <f>Danni!$B$3</f>
        <v>-----------</v>
      </c>
      <c r="D24" s="68" t="str">
        <f>Danni!$E$3</f>
        <v>2013</v>
      </c>
      <c r="E24" s="68">
        <f>Danni!$F$3</f>
        <v>2</v>
      </c>
      <c r="F24" s="68" t="s">
        <v>591</v>
      </c>
      <c r="G24" s="269" t="str">
        <f>IF(2!G8=0,"N/A",2!G66/2!G8)</f>
        <v>N/A</v>
      </c>
    </row>
    <row r="25" spans="1:7" s="236" customFormat="1" ht="12.75">
      <c r="A25" s="238">
        <f t="shared" si="0"/>
        <v>22</v>
      </c>
      <c r="B25" s="69" t="s">
        <v>544</v>
      </c>
      <c r="C25" s="68" t="str">
        <f>Danni!$B$3</f>
        <v>-----------</v>
      </c>
      <c r="D25" s="68" t="str">
        <f>Danni!$E$3</f>
        <v>2013</v>
      </c>
      <c r="E25" s="68">
        <f>Danni!$F$3</f>
        <v>2</v>
      </c>
      <c r="F25" s="68" t="s">
        <v>592</v>
      </c>
      <c r="G25" s="269" t="str">
        <f>IF((2!G9+2!G36=0),"N/A",(1!G21-1!G65)/(2!G9+2!G36))</f>
        <v>N/A</v>
      </c>
    </row>
    <row r="26" spans="1:7" s="236" customFormat="1" ht="12.75">
      <c r="A26" s="238">
        <f t="shared" si="0"/>
        <v>23</v>
      </c>
      <c r="B26" s="69" t="s">
        <v>545</v>
      </c>
      <c r="C26" s="68" t="str">
        <f>Danni!$B$3</f>
        <v>-----------</v>
      </c>
      <c r="D26" s="68" t="str">
        <f>Danni!$E$3</f>
        <v>2013</v>
      </c>
      <c r="E26" s="68">
        <f>Danni!$F$3</f>
        <v>2</v>
      </c>
      <c r="F26" s="68" t="s">
        <v>593</v>
      </c>
      <c r="G26" s="269" t="str">
        <f>IF((2!G9+2!G36)=0,"N/A",1!G22/(2!G9+2!G36))</f>
        <v>N/A</v>
      </c>
    </row>
    <row r="27" spans="1:7" s="236" customFormat="1" ht="12.75">
      <c r="A27" s="238">
        <f t="shared" si="0"/>
        <v>24</v>
      </c>
      <c r="B27" s="69" t="s">
        <v>546</v>
      </c>
      <c r="C27" s="68" t="str">
        <f>Danni!$B$3</f>
        <v>-----------</v>
      </c>
      <c r="D27" s="68" t="str">
        <f>Danni!$E$3</f>
        <v>2013</v>
      </c>
      <c r="E27" s="68">
        <f>Danni!$F$3</f>
        <v>2</v>
      </c>
      <c r="F27" s="68" t="s">
        <v>594</v>
      </c>
      <c r="G27" s="269" t="str">
        <f>IF((2!G9+2!G36)=0,"N/A",1!G29/(2!G9+2!G36))</f>
        <v>N/A</v>
      </c>
    </row>
    <row r="28" spans="1:7" s="236" customFormat="1" ht="12.75">
      <c r="A28" s="238">
        <f t="shared" si="0"/>
        <v>25</v>
      </c>
      <c r="B28" s="69" t="s">
        <v>547</v>
      </c>
      <c r="C28" s="68" t="str">
        <f>Danni!$B$3</f>
        <v>-----------</v>
      </c>
      <c r="D28" s="68" t="str">
        <f>Danni!$E$3</f>
        <v>2013</v>
      </c>
      <c r="E28" s="68">
        <f>Danni!$F$3</f>
        <v>2</v>
      </c>
      <c r="F28" s="68" t="s">
        <v>595</v>
      </c>
      <c r="G28" s="269" t="str">
        <f>IF((2!G9+2!G36)=0,"N/A",1!G38/(2!G9+2!G36))</f>
        <v>N/A</v>
      </c>
    </row>
    <row r="29" spans="1:7" s="236" customFormat="1" ht="12.75">
      <c r="A29" s="238">
        <v>26</v>
      </c>
      <c r="B29" s="69" t="s">
        <v>548</v>
      </c>
      <c r="C29" s="68" t="str">
        <f>Danni!$B$3</f>
        <v>-----------</v>
      </c>
      <c r="D29" s="68" t="str">
        <f>Danni!$E$3</f>
        <v>2013</v>
      </c>
      <c r="E29" s="68">
        <f>Danni!$F$3</f>
        <v>2</v>
      </c>
      <c r="F29" s="68" t="s">
        <v>596</v>
      </c>
      <c r="G29" s="269" t="str">
        <f>IF((1!G54+1!G46)=0,"N/A",(2!G9+2!G36)/(1!G54+1!G46))</f>
        <v>N/A</v>
      </c>
    </row>
    <row r="30" spans="1:7" s="236" customFormat="1" ht="12.75">
      <c r="A30" s="238">
        <f t="shared" si="0"/>
        <v>27</v>
      </c>
      <c r="B30" s="69" t="s">
        <v>549</v>
      </c>
      <c r="C30" s="68" t="str">
        <f>Danni!$B$3</f>
        <v>-----------</v>
      </c>
      <c r="D30" s="68" t="str">
        <f>Danni!$E$3</f>
        <v>2013</v>
      </c>
      <c r="E30" s="68">
        <f>Danni!$F$3</f>
        <v>2</v>
      </c>
      <c r="F30" s="68" t="s">
        <v>597</v>
      </c>
      <c r="G30" s="269" t="str">
        <f>IF((2!G9+2!G36)=0,"N/A",(2!G94)/(2!G9+2!G36))</f>
        <v>N/A</v>
      </c>
    </row>
    <row r="31" spans="1:7" s="236" customFormat="1" ht="12.75">
      <c r="A31" s="238">
        <f t="shared" si="0"/>
        <v>28</v>
      </c>
      <c r="B31" s="69" t="s">
        <v>550</v>
      </c>
      <c r="C31" s="68" t="str">
        <f>Danni!$B$3</f>
        <v>-----------</v>
      </c>
      <c r="D31" s="68" t="str">
        <f>Danni!$E$3</f>
        <v>2013</v>
      </c>
      <c r="E31" s="68">
        <f>Danni!$F$3</f>
        <v>2</v>
      </c>
      <c r="F31" s="68" t="s">
        <v>598</v>
      </c>
      <c r="G31" s="269" t="str">
        <f>IF(1!G44=0,"N/A",2!G94/1!G44)</f>
        <v>N/A</v>
      </c>
    </row>
    <row r="32" spans="1:7" s="236" customFormat="1" ht="12.75">
      <c r="A32" s="238">
        <f t="shared" si="0"/>
        <v>29</v>
      </c>
      <c r="B32" s="69" t="s">
        <v>551</v>
      </c>
      <c r="C32" s="68" t="str">
        <f>Danni!$B$3</f>
        <v>-----------</v>
      </c>
      <c r="D32" s="68" t="str">
        <f>Danni!$E$3</f>
        <v>2013</v>
      </c>
      <c r="E32" s="68">
        <f>Danni!$F$3</f>
        <v>2</v>
      </c>
      <c r="F32" s="68" t="s">
        <v>599</v>
      </c>
      <c r="G32" s="269" t="str">
        <f>IF((1!G46+1!G54)=0,"N/A",2!G94/(1!G46+1!G54))</f>
        <v>N/A</v>
      </c>
    </row>
    <row r="33" spans="1:7" s="236" customFormat="1" ht="12.75">
      <c r="A33" s="238">
        <f t="shared" si="0"/>
        <v>30</v>
      </c>
      <c r="B33" s="69" t="s">
        <v>552</v>
      </c>
      <c r="C33" s="68" t="str">
        <f>Danni!$B$3</f>
        <v>-----------</v>
      </c>
      <c r="D33" s="68" t="str">
        <f>Danni!$E$3</f>
        <v>2013</v>
      </c>
      <c r="E33" s="68">
        <f>Danni!$F$3</f>
        <v>2</v>
      </c>
      <c r="F33" s="68" t="s">
        <v>600</v>
      </c>
      <c r="G33" s="269" t="str">
        <f>IF(1!G46=0,"N/A",2!G94/1!G46)</f>
        <v>N/A</v>
      </c>
    </row>
    <row r="34" spans="1:7" s="236" customFormat="1" ht="12.75">
      <c r="A34" s="238">
        <f t="shared" si="0"/>
        <v>31</v>
      </c>
      <c r="B34" s="69" t="s">
        <v>540</v>
      </c>
      <c r="C34" s="68" t="str">
        <f>Danni!$B$3</f>
        <v>-----------</v>
      </c>
      <c r="D34" s="68" t="str">
        <f>Danni!$E$3</f>
        <v>2013</v>
      </c>
      <c r="E34" s="68">
        <f>Danni!$F$3</f>
        <v>2</v>
      </c>
      <c r="F34" s="68" t="s">
        <v>601</v>
      </c>
      <c r="G34" s="268">
        <f>1!G54+1!G65</f>
        <v>0</v>
      </c>
    </row>
    <row r="35" spans="1:7" s="236" customFormat="1" ht="12.75">
      <c r="A35" s="238">
        <f t="shared" si="0"/>
        <v>32</v>
      </c>
      <c r="B35" s="235" t="s">
        <v>541</v>
      </c>
      <c r="C35" s="68" t="str">
        <f>Danni!$B$3</f>
        <v>-----------</v>
      </c>
      <c r="D35" s="68" t="str">
        <f>Danni!$E$3</f>
        <v>2013</v>
      </c>
      <c r="E35" s="68">
        <f>Danni!$F$3</f>
        <v>2</v>
      </c>
      <c r="F35" s="68" t="s">
        <v>602</v>
      </c>
      <c r="G35" s="268">
        <f>'14'!G34-1!G76</f>
        <v>0</v>
      </c>
    </row>
    <row r="36" spans="1:7" s="236" customFormat="1" ht="13.5" thickBot="1">
      <c r="A36" s="239">
        <f t="shared" si="0"/>
        <v>33</v>
      </c>
      <c r="B36" s="266" t="s">
        <v>570</v>
      </c>
      <c r="C36" s="130" t="str">
        <f>Danni!$B$3</f>
        <v>-----------</v>
      </c>
      <c r="D36" s="130" t="str">
        <f>Danni!$E$3</f>
        <v>2013</v>
      </c>
      <c r="E36" s="130">
        <f>Danni!$F$3</f>
        <v>2</v>
      </c>
      <c r="F36" s="130" t="s">
        <v>603</v>
      </c>
      <c r="G36" s="271">
        <f>IF(G4&lt;0,-G4,0)</f>
        <v>0</v>
      </c>
    </row>
    <row r="37" s="236" customFormat="1" ht="12.75"/>
    <row r="38" s="236" customFormat="1" ht="12.75"/>
    <row r="39" s="236" customFormat="1" ht="12.75"/>
    <row r="40" s="236" customFormat="1" ht="12.75"/>
    <row r="41" s="236" customFormat="1" ht="12.75"/>
    <row r="42" s="236" customFormat="1" ht="12.75"/>
    <row r="43" s="236" customFormat="1" ht="12.75"/>
    <row r="44" s="236" customFormat="1" ht="12.75"/>
    <row r="45" s="236" customFormat="1" ht="12.75"/>
    <row r="46" s="236" customFormat="1" ht="12.75"/>
    <row r="47" s="236" customFormat="1" ht="12.75"/>
    <row r="48" s="236" customFormat="1" ht="12.75"/>
    <row r="49" s="236" customFormat="1" ht="12.75"/>
    <row r="50" s="236" customFormat="1" ht="12.75"/>
    <row r="51" s="236" customFormat="1" ht="12.75"/>
    <row r="52" s="236" customFormat="1" ht="12.75"/>
    <row r="53" s="236" customFormat="1" ht="12.75"/>
    <row r="54" s="236" customFormat="1" ht="12.75"/>
    <row r="55" s="236" customFormat="1" ht="12.75"/>
    <row r="56" s="236" customFormat="1" ht="12.75"/>
    <row r="57" s="236" customFormat="1" ht="12.75"/>
    <row r="58" s="236" customFormat="1" ht="12.75"/>
    <row r="59" s="236" customFormat="1" ht="12.75"/>
    <row r="60" s="236" customFormat="1" ht="12.75"/>
    <row r="61" s="236" customFormat="1" ht="12.75"/>
    <row r="62" s="236" customFormat="1" ht="12.75"/>
    <row r="63" s="236" customFormat="1" ht="12.75"/>
    <row r="64" s="236" customFormat="1" ht="12.75"/>
    <row r="65" s="236" customFormat="1" ht="12.75"/>
    <row r="66" s="236" customFormat="1" ht="12.75"/>
    <row r="67" s="236" customFormat="1" ht="12.75"/>
    <row r="68" s="236" customFormat="1" ht="12.75"/>
    <row r="69" s="236" customFormat="1" ht="12.75"/>
    <row r="70" s="236" customFormat="1" ht="12.75"/>
    <row r="71" s="236" customFormat="1" ht="12.75"/>
    <row r="72" s="236" customFormat="1" ht="12.75"/>
    <row r="73" s="236" customFormat="1" ht="12.75"/>
    <row r="74" s="236" customFormat="1" ht="12.75"/>
    <row r="75" s="236" customFormat="1" ht="12.75"/>
    <row r="76" s="236" customFormat="1" ht="12.75"/>
    <row r="77" s="236" customFormat="1" ht="12.75"/>
    <row r="78" s="236" customFormat="1" ht="12.75"/>
    <row r="79" s="236" customFormat="1" ht="12.75"/>
    <row r="80" s="236" customFormat="1" ht="12.75"/>
    <row r="81" s="236" customFormat="1" ht="12.75"/>
    <row r="82" s="236" customFormat="1" ht="12.75"/>
    <row r="83" s="236" customFormat="1" ht="12.75"/>
    <row r="84" s="236" customFormat="1" ht="12.75"/>
    <row r="85" s="236" customFormat="1" ht="12.75"/>
    <row r="86" s="236" customFormat="1" ht="12.75"/>
    <row r="87" s="236" customFormat="1" ht="12.75"/>
    <row r="88" s="236" customFormat="1" ht="12.75"/>
    <row r="89" s="236" customFormat="1" ht="12.75"/>
    <row r="90" s="236" customFormat="1" ht="12.75"/>
    <row r="91" s="236" customFormat="1" ht="12.75"/>
    <row r="92" s="236" customFormat="1" ht="12.75"/>
    <row r="93" s="236" customFormat="1" ht="12.75"/>
    <row r="94" s="236" customFormat="1" ht="12.75"/>
    <row r="95" s="236" customFormat="1" ht="12.75"/>
    <row r="96" s="236" customFormat="1" ht="12.75"/>
    <row r="97" s="236" customFormat="1" ht="12.75"/>
    <row r="98" s="236" customFormat="1" ht="12.75"/>
    <row r="99" s="236" customFormat="1" ht="12.75"/>
    <row r="100" s="236" customFormat="1" ht="12.75"/>
    <row r="101" s="236" customFormat="1" ht="12.75"/>
    <row r="102" s="236" customFormat="1" ht="12.75"/>
    <row r="103" s="236" customFormat="1" ht="12.75"/>
    <row r="104" s="236" customFormat="1" ht="12.75"/>
    <row r="105" s="236" customFormat="1" ht="12.75"/>
    <row r="106" s="236" customFormat="1" ht="12.75"/>
    <row r="107" s="236" customFormat="1" ht="12.75"/>
  </sheetData>
  <sheetProtection password="CAEB" sheet="1"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NHIF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form</dc:title>
  <dc:subject/>
  <dc:creator>LShklifova</dc:creator>
  <cp:keywords/>
  <dc:description/>
  <cp:lastModifiedBy>Евгения Стойчева</cp:lastModifiedBy>
  <cp:lastPrinted>2012-02-17T09:16:32Z</cp:lastPrinted>
  <dcterms:created xsi:type="dcterms:W3CDTF">1981-02-23T21:56:44Z</dcterms:created>
  <dcterms:modified xsi:type="dcterms:W3CDTF">2013-04-01T13:13:34Z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